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My PC (DESKTOP-VVMT0SP)\Documents\☆ロータリーカード（オリコ）\2022-23\"/>
    </mc:Choice>
  </mc:AlternateContent>
  <xr:revisionPtr revIDLastSave="0" documentId="13_ncr:1_{05B56663-D65E-4D9B-911D-B4BC4032AB86}" xr6:coauthVersionLast="47" xr6:coauthVersionMax="47" xr10:uidLastSave="{00000000-0000-0000-0000-000000000000}"/>
  <bookViews>
    <workbookView xWindow="-915" yWindow="3420" windowWidth="26520" windowHeight="14700" tabRatio="542" xr2:uid="{00000000-000D-0000-FFFF-FFFF00000000}"/>
  </bookViews>
  <sheets>
    <sheet name="2022-23" sheetId="32" r:id="rId1"/>
    <sheet name="2021-22" sheetId="31" r:id="rId2"/>
    <sheet name="2020-21" sheetId="30" r:id="rId3"/>
    <sheet name="2019-20" sheetId="29" r:id="rId4"/>
    <sheet name="2018-19" sheetId="28" r:id="rId5"/>
    <sheet name="2017-18" sheetId="27" r:id="rId6"/>
  </sheets>
  <definedNames>
    <definedName name="_xlnm._FilterDatabase" localSheetId="5" hidden="1">'2017-18'!#REF!</definedName>
    <definedName name="_xlnm._FilterDatabase" localSheetId="4" hidden="1">'2018-19'!#REF!</definedName>
    <definedName name="_xlnm._FilterDatabase" localSheetId="3" hidden="1">'2019-20'!#REF!</definedName>
    <definedName name="_xlnm._FilterDatabase" localSheetId="2" hidden="1">'2020-21'!#REF!</definedName>
    <definedName name="_xlnm._FilterDatabase" localSheetId="1" hidden="1">'2021-22'!#REF!</definedName>
    <definedName name="_xlnm._FilterDatabase" localSheetId="0" hidden="1">'2022-23'!#REF!</definedName>
    <definedName name="_tbl2" localSheetId="4">#REF!</definedName>
    <definedName name="_tbl2" localSheetId="3">#REF!</definedName>
    <definedName name="_tbl2" localSheetId="2">#REF!</definedName>
    <definedName name="_tbl2" localSheetId="1">#REF!</definedName>
    <definedName name="_tbl2" localSheetId="0">#REF!</definedName>
    <definedName name="_tbl2">#REF!</definedName>
    <definedName name="_tbl3" localSheetId="4">#REF!</definedName>
    <definedName name="_tbl3" localSheetId="3">#REF!</definedName>
    <definedName name="_tbl3" localSheetId="2">#REF!</definedName>
    <definedName name="_tbl3" localSheetId="1">#REF!</definedName>
    <definedName name="_tbl3" localSheetId="0">#REF!</definedName>
    <definedName name="_tbl3">#REF!</definedName>
    <definedName name="clbno">#REF!</definedName>
    <definedName name="Club_Address" localSheetId="5">#REF!</definedName>
    <definedName name="Club_Address" localSheetId="4">#REF!</definedName>
    <definedName name="Club_Address" localSheetId="3">#REF!</definedName>
    <definedName name="Club_Address" localSheetId="2">#REF!</definedName>
    <definedName name="Club_Address" localSheetId="1">#REF!</definedName>
    <definedName name="Club_Address" localSheetId="0">#REF!</definedName>
    <definedName name="Club_Address">#REF!</definedName>
    <definedName name="htbl" localSheetId="4">#REF!</definedName>
    <definedName name="htbl" localSheetId="3">#REF!</definedName>
    <definedName name="htbl" localSheetId="2">#REF!</definedName>
    <definedName name="htbl" localSheetId="1">#REF!</definedName>
    <definedName name="htbl" localSheetId="0">#REF!</definedName>
    <definedName name="htbl">#REF!</definedName>
    <definedName name="_xlnm.Print_Area" localSheetId="5">'2017-18'!$A$1:$R$35</definedName>
    <definedName name="_xlnm.Print_Area" localSheetId="4">'2018-19'!$A$1:$R$35</definedName>
    <definedName name="_xlnm.Print_Area" localSheetId="3">'2019-20'!$A$1:$R$35</definedName>
    <definedName name="_xlnm.Print_Area" localSheetId="2">'2020-21'!$A$1:$R$35</definedName>
    <definedName name="_xlnm.Print_Area" localSheetId="1">'2021-22'!$A$1:$R$35</definedName>
    <definedName name="_xlnm.Print_Area" localSheetId="0">'2022-23'!$A$1:$R$35</definedName>
    <definedName name="tbl" localSheetId="4">#REF!</definedName>
    <definedName name="tbl" localSheetId="3">#REF!</definedName>
    <definedName name="tbl" localSheetId="2">#REF!</definedName>
    <definedName name="tbl" localSheetId="1">#REF!</definedName>
    <definedName name="tbl" localSheetId="0">#REF!</definedName>
    <definedName name="tbl">#REF!</definedName>
    <definedName name="ytbl" localSheetId="4">#REF!</definedName>
    <definedName name="ytbl" localSheetId="3">#REF!</definedName>
    <definedName name="ytbl" localSheetId="2">#REF!</definedName>
    <definedName name="ytbl" localSheetId="1">#REF!</definedName>
    <definedName name="ytbl" localSheetId="0">#REF!</definedName>
    <definedName name="ytbl">#REF!</definedName>
    <definedName name="新規" localSheetId="4">#REF!</definedName>
    <definedName name="新規" localSheetId="3">#REF!</definedName>
    <definedName name="新規" localSheetId="2">#REF!</definedName>
    <definedName name="新規" localSheetId="1">#REF!</definedName>
    <definedName name="新規" localSheetId="0">#REF!</definedName>
    <definedName name="新規">#REF!</definedName>
    <definedName name="有効" localSheetId="4">#REF!</definedName>
    <definedName name="有効" localSheetId="3">#REF!</definedName>
    <definedName name="有効" localSheetId="2">#REF!</definedName>
    <definedName name="有効" localSheetId="1">#REF!</definedName>
    <definedName name="有効" localSheetId="0">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E28" i="32" l="1"/>
  <c r="Q35" i="32"/>
  <c r="Q34" i="32"/>
  <c r="Q33" i="32"/>
  <c r="Q32" i="32"/>
  <c r="Q31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P28" i="32"/>
  <c r="O28" i="32"/>
  <c r="N28" i="32"/>
  <c r="M28" i="32"/>
  <c r="L28" i="32"/>
  <c r="K28" i="32"/>
  <c r="J28" i="32"/>
  <c r="I28" i="32"/>
  <c r="H28" i="32"/>
  <c r="G28" i="32"/>
  <c r="F28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Q23" i="32"/>
  <c r="Q22" i="32"/>
  <c r="Q16" i="32"/>
  <c r="Q15" i="32"/>
  <c r="Q14" i="32"/>
  <c r="Q13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Q7" i="32"/>
  <c r="Q6" i="32"/>
  <c r="F10" i="31"/>
  <c r="G10" i="31"/>
  <c r="H10" i="31"/>
  <c r="I10" i="31"/>
  <c r="J10" i="31"/>
  <c r="K10" i="31"/>
  <c r="L10" i="31"/>
  <c r="M10" i="31"/>
  <c r="N10" i="31"/>
  <c r="E10" i="31"/>
  <c r="P28" i="31"/>
  <c r="O28" i="31"/>
  <c r="E28" i="31"/>
  <c r="F28" i="31"/>
  <c r="G28" i="31"/>
  <c r="H28" i="31"/>
  <c r="I28" i="31"/>
  <c r="K28" i="31"/>
  <c r="J28" i="31"/>
  <c r="L28" i="31"/>
  <c r="M28" i="31"/>
  <c r="N28" i="31"/>
  <c r="J27" i="31"/>
  <c r="I27" i="31"/>
  <c r="Q35" i="31"/>
  <c r="Q34" i="31"/>
  <c r="Q33" i="31"/>
  <c r="Q32" i="31"/>
  <c r="Q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H27" i="31"/>
  <c r="G27" i="31"/>
  <c r="F27" i="31"/>
  <c r="E27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Q23" i="31"/>
  <c r="Q22" i="31"/>
  <c r="Q16" i="31"/>
  <c r="Q15" i="31"/>
  <c r="Q14" i="31"/>
  <c r="Q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P10" i="31"/>
  <c r="O10" i="31"/>
  <c r="Q7" i="31"/>
  <c r="Q6" i="31"/>
  <c r="P12" i="30"/>
  <c r="O12" i="30"/>
  <c r="N12" i="30"/>
  <c r="M12" i="30"/>
  <c r="L12" i="30"/>
  <c r="K12" i="30"/>
  <c r="J12" i="30"/>
  <c r="I12" i="30"/>
  <c r="H12" i="30"/>
  <c r="G12" i="30"/>
  <c r="F12" i="30"/>
  <c r="E12" i="30"/>
  <c r="Q35" i="30"/>
  <c r="Q34" i="30"/>
  <c r="Q33" i="30"/>
  <c r="Q32" i="30"/>
  <c r="Q31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P27" i="30"/>
  <c r="P28" i="30" s="1"/>
  <c r="O27" i="30"/>
  <c r="O28" i="30" s="1"/>
  <c r="N27" i="30"/>
  <c r="N28" i="30"/>
  <c r="M27" i="30"/>
  <c r="M28" i="30"/>
  <c r="L27" i="30"/>
  <c r="L28" i="30" s="1"/>
  <c r="K27" i="30"/>
  <c r="K28" i="30"/>
  <c r="J27" i="30"/>
  <c r="J28" i="30" s="1"/>
  <c r="I27" i="30"/>
  <c r="I28" i="30" s="1"/>
  <c r="H27" i="30"/>
  <c r="H28" i="30" s="1"/>
  <c r="G27" i="30"/>
  <c r="G28" i="30" s="1"/>
  <c r="F27" i="30"/>
  <c r="F28" i="30" s="1"/>
  <c r="E27" i="30"/>
  <c r="E28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Q23" i="30"/>
  <c r="Q22" i="30"/>
  <c r="Q16" i="30"/>
  <c r="Q15" i="30"/>
  <c r="Q14" i="30"/>
  <c r="Q13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Q7" i="30"/>
  <c r="Q6" i="30"/>
  <c r="P10" i="29"/>
  <c r="O10" i="29"/>
  <c r="N10" i="29"/>
  <c r="M10" i="29"/>
  <c r="L10" i="29"/>
  <c r="K10" i="29"/>
  <c r="J10" i="29"/>
  <c r="I10" i="29"/>
  <c r="H10" i="29"/>
  <c r="G10" i="29"/>
  <c r="F10" i="29"/>
  <c r="E10" i="29"/>
  <c r="Q35" i="29"/>
  <c r="Q34" i="29"/>
  <c r="Q33" i="29"/>
  <c r="Q32" i="29"/>
  <c r="Q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P27" i="29"/>
  <c r="P28" i="29"/>
  <c r="O27" i="29"/>
  <c r="O28" i="29"/>
  <c r="N27" i="29"/>
  <c r="N28" i="29"/>
  <c r="M27" i="29"/>
  <c r="M28" i="29"/>
  <c r="L27" i="29"/>
  <c r="L28" i="29"/>
  <c r="K27" i="29"/>
  <c r="K28" i="29"/>
  <c r="J27" i="29"/>
  <c r="J28" i="29" s="1"/>
  <c r="I27" i="29"/>
  <c r="I28" i="29"/>
  <c r="H27" i="29"/>
  <c r="H28" i="29"/>
  <c r="G27" i="29"/>
  <c r="G28" i="29" s="1"/>
  <c r="F27" i="29"/>
  <c r="F28" i="29"/>
  <c r="E27" i="29"/>
  <c r="E28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Q23" i="29"/>
  <c r="Q22" i="29"/>
  <c r="Q16" i="29"/>
  <c r="Q15" i="29"/>
  <c r="Q14" i="29"/>
  <c r="Q13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Q7" i="29"/>
  <c r="Q6" i="29"/>
  <c r="P10" i="28"/>
  <c r="O10" i="28"/>
  <c r="N10" i="28"/>
  <c r="M10" i="28"/>
  <c r="L10" i="28"/>
  <c r="K10" i="28"/>
  <c r="J10" i="28"/>
  <c r="I10" i="28"/>
  <c r="H10" i="28"/>
  <c r="G10" i="28"/>
  <c r="F10" i="28"/>
  <c r="E10" i="28"/>
  <c r="Q35" i="28"/>
  <c r="Q34" i="28"/>
  <c r="Q33" i="28"/>
  <c r="Q32" i="28"/>
  <c r="Q31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P27" i="28"/>
  <c r="P28" i="28"/>
  <c r="O27" i="28"/>
  <c r="O28" i="28"/>
  <c r="N27" i="28"/>
  <c r="N28" i="28"/>
  <c r="M27" i="28"/>
  <c r="M28" i="28"/>
  <c r="L27" i="28"/>
  <c r="L28" i="28"/>
  <c r="K27" i="28"/>
  <c r="K28" i="28"/>
  <c r="J27" i="28"/>
  <c r="J28" i="28"/>
  <c r="I27" i="28"/>
  <c r="I28" i="28"/>
  <c r="H27" i="28"/>
  <c r="H28" i="28"/>
  <c r="G27" i="28"/>
  <c r="G28" i="28"/>
  <c r="F27" i="28"/>
  <c r="F28" i="28"/>
  <c r="E27" i="28"/>
  <c r="E28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Q24" i="28" s="1"/>
  <c r="Q23" i="28"/>
  <c r="Q22" i="28"/>
  <c r="Q16" i="28"/>
  <c r="Q15" i="28"/>
  <c r="Q14" i="28"/>
  <c r="Q13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Q7" i="28"/>
  <c r="Q6" i="28"/>
  <c r="N28" i="27"/>
  <c r="H28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Q33" i="27"/>
  <c r="P30" i="27"/>
  <c r="O30" i="27"/>
  <c r="N30" i="27"/>
  <c r="M30" i="27"/>
  <c r="L30" i="27"/>
  <c r="K30" i="27"/>
  <c r="J30" i="27"/>
  <c r="I30" i="27"/>
  <c r="H30" i="27"/>
  <c r="G30" i="27"/>
  <c r="F30" i="27"/>
  <c r="F27" i="27"/>
  <c r="F28" i="27"/>
  <c r="E30" i="27"/>
  <c r="Q15" i="27"/>
  <c r="Q16" i="27"/>
  <c r="Q14" i="27"/>
  <c r="Q13" i="27"/>
  <c r="Q7" i="27"/>
  <c r="Q6" i="27"/>
  <c r="Q32" i="27"/>
  <c r="Q35" i="27"/>
  <c r="Q34" i="27"/>
  <c r="Q31" i="27"/>
  <c r="Q23" i="27"/>
  <c r="Q22" i="27"/>
  <c r="E27" i="27"/>
  <c r="E28" i="27"/>
  <c r="P27" i="27"/>
  <c r="P28" i="27"/>
  <c r="O27" i="27"/>
  <c r="O28" i="27" s="1"/>
  <c r="N27" i="27"/>
  <c r="M27" i="27"/>
  <c r="M28" i="27"/>
  <c r="L27" i="27"/>
  <c r="L28" i="27"/>
  <c r="K27" i="27"/>
  <c r="K28" i="27"/>
  <c r="J27" i="27"/>
  <c r="J28" i="27"/>
  <c r="I27" i="27"/>
  <c r="I28" i="27"/>
  <c r="H27" i="27"/>
  <c r="G27" i="27"/>
  <c r="G28" i="27"/>
  <c r="E24" i="27"/>
  <c r="F24" i="27"/>
  <c r="Q24" i="27"/>
  <c r="G24" i="27"/>
  <c r="H24" i="27"/>
  <c r="I24" i="27"/>
  <c r="J24" i="27"/>
  <c r="K24" i="27"/>
  <c r="L24" i="27"/>
  <c r="M24" i="27"/>
  <c r="N24" i="27"/>
  <c r="O24" i="27"/>
  <c r="P24" i="27"/>
  <c r="Q24" i="29"/>
  <c r="Q24" i="32" l="1"/>
  <c r="Q24" i="31"/>
  <c r="Q24" i="30"/>
</calcChain>
</file>

<file path=xl/sharedStrings.xml><?xml version="1.0" encoding="utf-8"?>
<sst xmlns="http://schemas.openxmlformats.org/spreadsheetml/2006/main" count="255" uniqueCount="39">
  <si>
    <t>累計入会</t>
    <rPh sb="0" eb="2">
      <t>ルイケイ</t>
    </rPh>
    <rPh sb="2" eb="4">
      <t>ニュウカイ</t>
    </rPh>
    <phoneticPr fontId="2"/>
  </si>
  <si>
    <t>ZERO CLUB 数　（件）</t>
    <rPh sb="10" eb="11">
      <t>スウ</t>
    </rPh>
    <rPh sb="13" eb="14">
      <t>ケン</t>
    </rPh>
    <phoneticPr fontId="2"/>
  </si>
  <si>
    <t>ZERO CLUB 率</t>
    <rPh sb="10" eb="11">
      <t>リツ</t>
    </rPh>
    <phoneticPr fontId="2"/>
  </si>
  <si>
    <t>ご利用</t>
    <rPh sb="1" eb="3">
      <t>リヨウ</t>
    </rPh>
    <phoneticPr fontId="2"/>
  </si>
  <si>
    <t>還元金額</t>
    <rPh sb="0" eb="2">
      <t>カンゲン</t>
    </rPh>
    <rPh sb="2" eb="4">
      <t>キンガク</t>
    </rPh>
    <phoneticPr fontId="2"/>
  </si>
  <si>
    <t>累計</t>
    <rPh sb="0" eb="2">
      <t>ルイケイ</t>
    </rPh>
    <phoneticPr fontId="2"/>
  </si>
  <si>
    <t>新規入会</t>
    <rPh sb="0" eb="2">
      <t>シンキ</t>
    </rPh>
    <rPh sb="2" eb="4">
      <t>ニュウカイ</t>
    </rPh>
    <phoneticPr fontId="2"/>
  </si>
  <si>
    <t>ゴールド　（名）</t>
    <rPh sb="6" eb="7">
      <t>メイ</t>
    </rPh>
    <phoneticPr fontId="2"/>
  </si>
  <si>
    <t>スタンダード　（名）</t>
    <rPh sb="8" eb="9">
      <t>メイ</t>
    </rPh>
    <phoneticPr fontId="2"/>
  </si>
  <si>
    <t>合計　（名）</t>
    <rPh sb="0" eb="2">
      <t>ゴウケイ</t>
    </rPh>
    <rPh sb="4" eb="5">
      <t>メイ</t>
    </rPh>
    <phoneticPr fontId="2"/>
  </si>
  <si>
    <t>会員率　（％）</t>
    <rPh sb="0" eb="2">
      <t>カイイン</t>
    </rPh>
    <rPh sb="2" eb="3">
      <t>リツ</t>
    </rPh>
    <phoneticPr fontId="2"/>
  </si>
  <si>
    <t>件数　（件）</t>
    <rPh sb="0" eb="2">
      <t>ケンスウ</t>
    </rPh>
    <rPh sb="4" eb="5">
      <t>ケン</t>
    </rPh>
    <phoneticPr fontId="2"/>
  </si>
  <si>
    <t>金額　（円）</t>
    <rPh sb="0" eb="2">
      <t>キンガク</t>
    </rPh>
    <rPh sb="4" eb="5">
      <t>エン</t>
    </rPh>
    <phoneticPr fontId="2"/>
  </si>
  <si>
    <t>利用金額×0.3％　（円）</t>
    <rPh sb="0" eb="2">
      <t>リヨウ</t>
    </rPh>
    <rPh sb="2" eb="4">
      <t>キンガク</t>
    </rPh>
    <rPh sb="11" eb="12">
      <t>エン</t>
    </rPh>
    <phoneticPr fontId="2"/>
  </si>
  <si>
    <t>ゴールド年会費　（円）</t>
    <rPh sb="4" eb="7">
      <t>ネンカイヒ</t>
    </rPh>
    <rPh sb="9" eb="10">
      <t>エン</t>
    </rPh>
    <phoneticPr fontId="2"/>
  </si>
  <si>
    <t>ポイント交換　（円）</t>
    <rPh sb="4" eb="6">
      <t>コウカン</t>
    </rPh>
    <rPh sb="8" eb="9">
      <t>エン</t>
    </rPh>
    <phoneticPr fontId="2"/>
  </si>
  <si>
    <t>契約者数　（名）</t>
    <rPh sb="0" eb="2">
      <t>ケイヤク</t>
    </rPh>
    <rPh sb="2" eb="3">
      <t>シャ</t>
    </rPh>
    <rPh sb="3" eb="4">
      <t>スウ</t>
    </rPh>
    <rPh sb="6" eb="7">
      <t>メイ</t>
    </rPh>
    <phoneticPr fontId="2"/>
  </si>
  <si>
    <t>発行数　（名）</t>
    <rPh sb="0" eb="2">
      <t>ハッコウ</t>
    </rPh>
    <rPh sb="2" eb="3">
      <t>スウ</t>
    </rPh>
    <rPh sb="5" eb="6">
      <t>メイ</t>
    </rPh>
    <phoneticPr fontId="2"/>
  </si>
  <si>
    <t>契約者数　（名）</t>
    <rPh sb="0" eb="3">
      <t>ケイヤクシャ</t>
    </rPh>
    <rPh sb="3" eb="4">
      <t>カズ</t>
    </rPh>
    <rPh sb="6" eb="7">
      <t>メイ</t>
    </rPh>
    <phoneticPr fontId="2"/>
  </si>
  <si>
    <t>利用金額×0.5％　（円）</t>
    <rPh sb="0" eb="2">
      <t>リヨウ</t>
    </rPh>
    <rPh sb="2" eb="4">
      <t>キンガク</t>
    </rPh>
    <rPh sb="11" eb="12">
      <t>エン</t>
    </rPh>
    <phoneticPr fontId="2"/>
  </si>
  <si>
    <t>ビジネス年会費　（円）</t>
    <rPh sb="4" eb="7">
      <t>ネンカイヒ</t>
    </rPh>
    <rPh sb="9" eb="10">
      <t>エン</t>
    </rPh>
    <phoneticPr fontId="2"/>
  </si>
  <si>
    <t>新規
入会</t>
    <rPh sb="0" eb="2">
      <t>シンキ</t>
    </rPh>
    <rPh sb="3" eb="5">
      <t>ニュウカイ</t>
    </rPh>
    <phoneticPr fontId="2"/>
  </si>
  <si>
    <t>還元
金額</t>
    <rPh sb="0" eb="2">
      <t>カンゲン</t>
    </rPh>
    <rPh sb="3" eb="5">
      <t>キンガク</t>
    </rPh>
    <phoneticPr fontId="2"/>
  </si>
  <si>
    <t>１．ビジネスカード月別 第2690地区 実績</t>
    <rPh sb="9" eb="11">
      <t>ツキベツ</t>
    </rPh>
    <rPh sb="12" eb="13">
      <t>ダイ</t>
    </rPh>
    <rPh sb="17" eb="19">
      <t>チク</t>
    </rPh>
    <rPh sb="20" eb="22">
      <t>ジッセキ</t>
    </rPh>
    <phoneticPr fontId="2"/>
  </si>
  <si>
    <t>２．ロータリーカード月別 第2690地区 実績</t>
    <rPh sb="10" eb="12">
      <t>ツキベツ</t>
    </rPh>
    <rPh sb="13" eb="14">
      <t>ダイ</t>
    </rPh>
    <rPh sb="18" eb="20">
      <t>チク</t>
    </rPh>
    <rPh sb="21" eb="23">
      <t>ジッセキ</t>
    </rPh>
    <phoneticPr fontId="2"/>
  </si>
  <si>
    <t>2017.7.1 会員数 3,018名</t>
    <rPh sb="9" eb="12">
      <t>カイインスウ</t>
    </rPh>
    <rPh sb="18" eb="19">
      <t>メイ</t>
    </rPh>
    <phoneticPr fontId="2"/>
  </si>
  <si>
    <t>2017-18年度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</si>
  <si>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2018-19年度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</si>
  <si>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2018.7.1 会員数 3,010名</t>
    <rPh sb="9" eb="12">
      <t>カイインスウ</t>
    </rPh>
    <rPh sb="18" eb="19">
      <t>メイ</t>
    </rPh>
    <phoneticPr fontId="2"/>
  </si>
  <si>
    <t>年次基金</t>
    <rPh sb="0" eb="2">
      <t>ネンジ</t>
    </rPh>
    <rPh sb="2" eb="4">
      <t>キキン</t>
    </rPh>
    <phoneticPr fontId="2"/>
  </si>
  <si>
    <t>2019.7.1 会員数 3,016名</t>
    <rPh sb="9" eb="12">
      <t>カイインスウ</t>
    </rPh>
    <rPh sb="18" eb="19">
      <t>メイ</t>
    </rPh>
    <phoneticPr fontId="2"/>
  </si>
  <si>
    <t>2019-20年度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</si>
  <si>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ポリオ</t>
    <phoneticPr fontId="2"/>
  </si>
  <si>
    <t>2020-21年度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</si>
  <si>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2020.7.1 会員数 2,981名</t>
    <rPh sb="9" eb="12">
      <t>カイインスウ</t>
    </rPh>
    <rPh sb="18" eb="19">
      <t>メイ</t>
    </rPh>
    <phoneticPr fontId="2"/>
  </si>
  <si>
    <t>2021.7.1 会員数 2,896名</t>
    <rPh sb="9" eb="12">
      <t>カイインスウ</t>
    </rPh>
    <rPh sb="18" eb="19">
      <t>メイ</t>
    </rPh>
    <phoneticPr fontId="2"/>
  </si>
  <si>
    <t>2021-22年度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</si>
  <si>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2022-23年度 オリコカード月別実績表（第2690地区）</t>
    <rPh sb="7" eb="9">
      <t>ネンド</t>
    </rPh>
    <rPh sb="16" eb="18">
      <t>ツキベツ</t>
    </rPh>
    <rPh sb="22" eb="23">
      <t>ダイ</t>
    </rPh>
    <rPh sb="27" eb="29">
      <t>チク</t>
    </rPh>
    <phoneticPr fontId="2"/>
  </si>
  <si>
    <t>2022.7.1 会員数 2,883名</t>
    <rPh sb="9" eb="12">
      <t>カイインスウ</t>
    </rPh>
    <rPh sb="18" eb="1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</si>
</sst>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"/>
    <numFmt numFmtId="178" formatCode="#,##0_);[Red]\(#,##0\)"/>
    <numFmt numFmtId="179" formatCode="yyyy&quot;年&quot;m&quot;月&quot;;@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indexed="9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3" fillId="0" borderId="0">
      <alignment vertical="center"/>
    </xf>
    <xf numFmtId="0" fontId="1" fillId="0" borderId="0"/>
  </cellStyleXfs>
  <cellXfs count="177">
    <xf numFmtId="0" fontId="0" fillId="0" borderId="0" xfId="0"/>
    <xf numFmtId="0" fontId="5" fillId="0" borderId="0" xfId="3" applyFont="1">
      <alignment vertical="center"/>
    </xf>
    <xf numFmtId="178" fontId="5" fillId="0" borderId="0" xfId="3" applyNumberFormat="1" applyFont="1">
      <alignment vertical="center"/>
    </xf>
    <xf numFmtId="176" fontId="5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vertical="top"/>
    </xf>
    <xf numFmtId="0" fontId="8" fillId="0" borderId="0" xfId="3" applyFont="1">
      <alignment vertical="center"/>
    </xf>
    <xf numFmtId="178" fontId="9" fillId="0" borderId="1" xfId="3" applyNumberFormat="1" applyFont="1" applyBorder="1" applyAlignment="1">
      <alignment vertical="center" shrinkToFit="1"/>
    </xf>
    <xf numFmtId="178" fontId="9" fillId="0" borderId="2" xfId="3" applyNumberFormat="1" applyFont="1" applyBorder="1" applyAlignment="1">
      <alignment vertical="center" shrinkToFit="1"/>
    </xf>
    <xf numFmtId="178" fontId="9" fillId="0" borderId="3" xfId="3" applyNumberFormat="1" applyFont="1" applyBorder="1" applyAlignment="1">
      <alignment vertical="center" shrinkToFit="1"/>
    </xf>
    <xf numFmtId="178" fontId="9" fillId="0" borderId="4" xfId="3" applyNumberFormat="1" applyFont="1" applyBorder="1" applyAlignment="1">
      <alignment vertical="center" shrinkToFit="1"/>
    </xf>
    <xf numFmtId="178" fontId="9" fillId="0" borderId="5" xfId="3" applyNumberFormat="1" applyFont="1" applyBorder="1" applyAlignment="1">
      <alignment vertical="center" shrinkToFit="1"/>
    </xf>
    <xf numFmtId="177" fontId="9" fillId="0" borderId="6" xfId="3" applyNumberFormat="1" applyFont="1" applyBorder="1" applyAlignment="1">
      <alignment vertical="center" shrinkToFit="1"/>
    </xf>
    <xf numFmtId="178" fontId="9" fillId="2" borderId="7" xfId="3" applyNumberFormat="1" applyFont="1" applyFill="1" applyBorder="1" applyAlignment="1">
      <alignment horizontal="right" vertical="center" shrinkToFit="1"/>
    </xf>
    <xf numFmtId="178" fontId="9" fillId="2" borderId="8" xfId="3" applyNumberFormat="1" applyFont="1" applyFill="1" applyBorder="1" applyAlignment="1">
      <alignment horizontal="right" vertical="center" shrinkToFit="1"/>
    </xf>
    <xf numFmtId="178" fontId="9" fillId="2" borderId="9" xfId="3" applyNumberFormat="1" applyFont="1" applyFill="1" applyBorder="1" applyAlignment="1">
      <alignment horizontal="right" vertical="center" shrinkToFit="1"/>
    </xf>
    <xf numFmtId="177" fontId="9" fillId="0" borderId="3" xfId="3" applyNumberFormat="1" applyFont="1" applyBorder="1" applyAlignment="1">
      <alignment vertical="center" shrinkToFit="1"/>
    </xf>
    <xf numFmtId="177" fontId="9" fillId="0" borderId="4" xfId="3" applyNumberFormat="1" applyFont="1" applyBorder="1" applyAlignment="1">
      <alignment vertical="center" shrinkToFit="1"/>
    </xf>
    <xf numFmtId="176" fontId="9" fillId="0" borderId="3" xfId="3" applyNumberFormat="1" applyFont="1" applyBorder="1" applyAlignment="1">
      <alignment vertical="center" shrinkToFit="1"/>
    </xf>
    <xf numFmtId="176" fontId="9" fillId="0" borderId="4" xfId="3" applyNumberFormat="1" applyFont="1" applyBorder="1" applyAlignment="1">
      <alignment vertical="center" shrinkToFit="1"/>
    </xf>
    <xf numFmtId="176" fontId="9" fillId="0" borderId="10" xfId="3" applyNumberFormat="1" applyFont="1" applyBorder="1" applyAlignment="1">
      <alignment vertical="center" shrinkToFit="1"/>
    </xf>
    <xf numFmtId="176" fontId="9" fillId="0" borderId="6" xfId="3" applyNumberFormat="1" applyFont="1" applyBorder="1" applyAlignment="1">
      <alignment vertical="center" shrinkToFit="1"/>
    </xf>
    <xf numFmtId="176" fontId="9" fillId="0" borderId="11" xfId="3" applyNumberFormat="1" applyFont="1" applyBorder="1" applyAlignment="1">
      <alignment vertical="center" shrinkToFit="1"/>
    </xf>
    <xf numFmtId="178" fontId="9" fillId="0" borderId="7" xfId="3" applyNumberFormat="1" applyFont="1" applyBorder="1" applyAlignment="1">
      <alignment vertical="center" shrinkToFit="1"/>
    </xf>
    <xf numFmtId="178" fontId="9" fillId="0" borderId="8" xfId="3" applyNumberFormat="1" applyFont="1" applyBorder="1" applyAlignment="1">
      <alignment vertical="center" shrinkToFit="1"/>
    </xf>
    <xf numFmtId="178" fontId="9" fillId="0" borderId="12" xfId="3" applyNumberFormat="1" applyFont="1" applyBorder="1" applyAlignment="1">
      <alignment vertical="center" shrinkToFit="1"/>
    </xf>
    <xf numFmtId="177" fontId="9" fillId="0" borderId="13" xfId="3" applyNumberFormat="1" applyFont="1" applyBorder="1" applyAlignment="1">
      <alignment vertical="center" shrinkToFit="1"/>
    </xf>
    <xf numFmtId="177" fontId="9" fillId="0" borderId="14" xfId="3" applyNumberFormat="1" applyFont="1" applyBorder="1" applyAlignment="1">
      <alignment vertical="center" shrinkToFit="1"/>
    </xf>
    <xf numFmtId="177" fontId="9" fillId="0" borderId="15" xfId="3" applyNumberFormat="1" applyFont="1" applyBorder="1" applyAlignment="1">
      <alignment vertical="center" shrinkToFit="1"/>
    </xf>
    <xf numFmtId="177" fontId="9" fillId="0" borderId="16" xfId="3" applyNumberFormat="1" applyFont="1" applyBorder="1" applyAlignment="1">
      <alignment vertical="center" shrinkToFit="1"/>
    </xf>
    <xf numFmtId="177" fontId="9" fillId="0" borderId="17" xfId="3" applyNumberFormat="1" applyFont="1" applyBorder="1" applyAlignment="1">
      <alignment vertical="center" shrinkToFit="1"/>
    </xf>
    <xf numFmtId="177" fontId="9" fillId="0" borderId="18" xfId="3" applyNumberFormat="1" applyFont="1" applyBorder="1" applyAlignment="1">
      <alignment vertical="center" shrinkToFit="1"/>
    </xf>
    <xf numFmtId="177" fontId="9" fillId="0" borderId="19" xfId="3" applyNumberFormat="1" applyFont="1" applyBorder="1" applyAlignment="1">
      <alignment vertical="center" shrinkToFit="1"/>
    </xf>
    <xf numFmtId="179" fontId="11" fillId="3" borderId="20" xfId="3" applyNumberFormat="1" applyFont="1" applyFill="1" applyBorder="1" applyAlignment="1">
      <alignment horizontal="center" vertical="center" shrinkToFit="1"/>
    </xf>
    <xf numFmtId="179" fontId="11" fillId="3" borderId="21" xfId="3" applyNumberFormat="1" applyFont="1" applyFill="1" applyBorder="1" applyAlignment="1">
      <alignment horizontal="center" vertical="center" shrinkToFit="1"/>
    </xf>
    <xf numFmtId="179" fontId="11" fillId="3" borderId="2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9" fontId="12" fillId="4" borderId="23" xfId="3" applyNumberFormat="1" applyFont="1" applyFill="1" applyBorder="1" applyAlignment="1">
      <alignment horizontal="center" vertical="center" shrinkToFit="1"/>
    </xf>
    <xf numFmtId="179" fontId="12" fillId="4" borderId="21" xfId="3" applyNumberFormat="1" applyFont="1" applyFill="1" applyBorder="1" applyAlignment="1">
      <alignment horizontal="center" vertical="center" shrinkToFit="1"/>
    </xf>
    <xf numFmtId="178" fontId="9" fillId="0" borderId="24" xfId="3" applyNumberFormat="1" applyFont="1" applyBorder="1" applyAlignment="1">
      <alignment vertical="center" shrinkToFit="1"/>
    </xf>
    <xf numFmtId="178" fontId="9" fillId="0" borderId="25" xfId="3" applyNumberFormat="1" applyFont="1" applyBorder="1" applyAlignment="1">
      <alignment vertical="center" shrinkToFit="1"/>
    </xf>
    <xf numFmtId="177" fontId="9" fillId="0" borderId="26" xfId="3" applyNumberFormat="1" applyFont="1" applyBorder="1" applyAlignment="1">
      <alignment vertical="center" shrinkToFit="1"/>
    </xf>
    <xf numFmtId="178" fontId="9" fillId="2" borderId="27" xfId="3" applyNumberFormat="1" applyFont="1" applyFill="1" applyBorder="1" applyAlignment="1">
      <alignment horizontal="right" vertical="center" shrinkToFit="1"/>
    </xf>
    <xf numFmtId="178" fontId="9" fillId="2" borderId="28" xfId="3" applyNumberFormat="1" applyFont="1" applyFill="1" applyBorder="1" applyAlignment="1">
      <alignment horizontal="right" vertical="center" shrinkToFit="1"/>
    </xf>
    <xf numFmtId="178" fontId="9" fillId="0" borderId="29" xfId="3" applyNumberFormat="1" applyFont="1" applyBorder="1" applyAlignment="1">
      <alignment vertical="center" shrinkToFit="1"/>
    </xf>
    <xf numFmtId="178" fontId="9" fillId="0" borderId="30" xfId="3" applyNumberFormat="1" applyFont="1" applyBorder="1" applyAlignment="1">
      <alignment vertical="center" shrinkToFit="1"/>
    </xf>
    <xf numFmtId="176" fontId="9" fillId="0" borderId="26" xfId="3" applyNumberFormat="1" applyFont="1" applyBorder="1" applyAlignment="1">
      <alignment vertical="center" shrinkToFit="1"/>
    </xf>
    <xf numFmtId="178" fontId="9" fillId="0" borderId="27" xfId="3" applyNumberFormat="1" applyFont="1" applyBorder="1" applyAlignment="1">
      <alignment vertical="center" shrinkToFit="1"/>
    </xf>
    <xf numFmtId="178" fontId="9" fillId="0" borderId="31" xfId="3" applyNumberFormat="1" applyFont="1" applyBorder="1" applyAlignment="1">
      <alignment vertical="center" shrinkToFit="1"/>
    </xf>
    <xf numFmtId="177" fontId="9" fillId="0" borderId="32" xfId="3" applyNumberFormat="1" applyFont="1" applyBorder="1" applyAlignment="1">
      <alignment horizontal="center" vertical="center" shrinkToFit="1"/>
    </xf>
    <xf numFmtId="178" fontId="9" fillId="0" borderId="6" xfId="3" applyNumberFormat="1" applyFont="1" applyBorder="1" applyAlignment="1">
      <alignment vertical="center" shrinkToFit="1"/>
    </xf>
    <xf numFmtId="178" fontId="9" fillId="0" borderId="11" xfId="3" applyNumberFormat="1" applyFont="1" applyBorder="1" applyAlignment="1">
      <alignment vertical="center" shrinkToFit="1"/>
    </xf>
    <xf numFmtId="177" fontId="9" fillId="0" borderId="33" xfId="3" applyNumberFormat="1" applyFont="1" applyBorder="1" applyAlignment="1">
      <alignment vertical="center" shrinkToFit="1"/>
    </xf>
    <xf numFmtId="177" fontId="9" fillId="0" borderId="24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177" fontId="9" fillId="0" borderId="1" xfId="3" applyNumberFormat="1" applyFont="1" applyBorder="1" applyAlignment="1">
      <alignment vertical="center" shrinkToFit="1"/>
    </xf>
    <xf numFmtId="177" fontId="9" fillId="0" borderId="34" xfId="3" applyNumberFormat="1" applyFont="1" applyBorder="1" applyAlignment="1">
      <alignment vertical="center" shrinkToFit="1"/>
    </xf>
    <xf numFmtId="176" fontId="9" fillId="0" borderId="5" xfId="3" applyNumberFormat="1" applyFont="1" applyBorder="1" applyAlignment="1">
      <alignment vertical="center" shrinkToFit="1"/>
    </xf>
    <xf numFmtId="177" fontId="9" fillId="0" borderId="8" xfId="3" applyNumberFormat="1" applyFont="1" applyBorder="1" applyAlignment="1">
      <alignment vertical="center" shrinkToFit="1"/>
    </xf>
    <xf numFmtId="177" fontId="9" fillId="0" borderId="31" xfId="3" applyNumberFormat="1" applyFont="1" applyBorder="1" applyAlignment="1">
      <alignment vertical="center" shrinkToFit="1"/>
    </xf>
    <xf numFmtId="177" fontId="9" fillId="0" borderId="35" xfId="3" applyNumberFormat="1" applyFont="1" applyBorder="1" applyAlignment="1">
      <alignment vertical="center" shrinkToFit="1"/>
    </xf>
    <xf numFmtId="177" fontId="9" fillId="0" borderId="5" xfId="3" applyNumberFormat="1" applyFont="1" applyBorder="1" applyAlignment="1">
      <alignment vertical="center" shrinkToFit="1"/>
    </xf>
    <xf numFmtId="177" fontId="9" fillId="0" borderId="12" xfId="3" applyNumberFormat="1" applyFont="1" applyBorder="1" applyAlignment="1">
      <alignment vertical="center" shrinkToFit="1"/>
    </xf>
    <xf numFmtId="177" fontId="9" fillId="0" borderId="36" xfId="3" applyNumberFormat="1" applyFont="1" applyBorder="1" applyAlignment="1">
      <alignment vertical="center" shrinkToFit="1"/>
    </xf>
    <xf numFmtId="177" fontId="9" fillId="0" borderId="27" xfId="3" applyNumberFormat="1" applyFont="1" applyBorder="1" applyAlignment="1">
      <alignment vertical="center" shrinkToFit="1"/>
    </xf>
    <xf numFmtId="177" fontId="9" fillId="0" borderId="37" xfId="3" applyNumberFormat="1" applyFont="1" applyBorder="1" applyAlignment="1">
      <alignment vertical="center" shrinkToFit="1"/>
    </xf>
    <xf numFmtId="0" fontId="16" fillId="0" borderId="0" xfId="3" applyFont="1">
      <alignment vertical="center"/>
    </xf>
    <xf numFmtId="177" fontId="17" fillId="0" borderId="4" xfId="3" applyNumberFormat="1" applyFont="1" applyBorder="1" applyAlignment="1">
      <alignment vertical="center" shrinkToFit="1"/>
    </xf>
    <xf numFmtId="179" fontId="12" fillId="4" borderId="20" xfId="3" applyNumberFormat="1" applyFont="1" applyFill="1" applyBorder="1" applyAlignment="1">
      <alignment horizontal="center" vertical="center" shrinkToFit="1"/>
    </xf>
    <xf numFmtId="179" fontId="12" fillId="4" borderId="22" xfId="3" applyNumberFormat="1" applyFont="1" applyFill="1" applyBorder="1" applyAlignment="1">
      <alignment horizontal="center" vertical="center" shrinkToFit="1"/>
    </xf>
    <xf numFmtId="0" fontId="9" fillId="3" borderId="49" xfId="3" applyFont="1" applyFill="1" applyBorder="1" applyAlignment="1">
      <alignment horizontal="center" vertical="center" textRotation="255" shrinkToFit="1"/>
    </xf>
    <xf numFmtId="0" fontId="9" fillId="3" borderId="70" xfId="3" applyFont="1" applyFill="1" applyBorder="1" applyAlignment="1">
      <alignment horizontal="center" vertical="center" textRotation="255" shrinkToFit="1"/>
    </xf>
    <xf numFmtId="176" fontId="9" fillId="3" borderId="8" xfId="3" applyNumberFormat="1" applyFont="1" applyFill="1" applyBorder="1" applyAlignment="1">
      <alignment vertical="center" shrinkToFit="1"/>
    </xf>
    <xf numFmtId="176" fontId="9" fillId="3" borderId="31" xfId="3" applyNumberFormat="1" applyFont="1" applyFill="1" applyBorder="1" applyAlignment="1">
      <alignment vertical="center" shrinkToFit="1"/>
    </xf>
    <xf numFmtId="178" fontId="10" fillId="0" borderId="27" xfId="3" applyNumberFormat="1" applyFont="1" applyBorder="1" applyAlignment="1">
      <alignment horizontal="right" vertical="center" shrinkToFit="1"/>
    </xf>
    <xf numFmtId="178" fontId="10" fillId="0" borderId="50" xfId="3" applyNumberFormat="1" applyFont="1" applyBorder="1" applyAlignment="1">
      <alignment horizontal="right" vertical="center" shrinkToFit="1"/>
    </xf>
    <xf numFmtId="176" fontId="9" fillId="3" borderId="4" xfId="3" applyNumberFormat="1" applyFont="1" applyFill="1" applyBorder="1" applyAlignment="1">
      <alignment vertical="center" shrinkToFit="1"/>
    </xf>
    <xf numFmtId="176" fontId="9" fillId="3" borderId="30" xfId="3" applyNumberFormat="1" applyFont="1" applyFill="1" applyBorder="1" applyAlignment="1">
      <alignment vertical="center" shrinkToFit="1"/>
    </xf>
    <xf numFmtId="178" fontId="10" fillId="0" borderId="29" xfId="3" applyNumberFormat="1" applyFont="1" applyBorder="1" applyAlignment="1">
      <alignment horizontal="right" vertical="center" shrinkToFit="1"/>
    </xf>
    <xf numFmtId="178" fontId="10" fillId="0" borderId="45" xfId="3" applyNumberFormat="1" applyFont="1" applyBorder="1" applyAlignment="1">
      <alignment horizontal="right" vertical="center" shrinkToFit="1"/>
    </xf>
    <xf numFmtId="176" fontId="9" fillId="3" borderId="16" xfId="3" applyNumberFormat="1" applyFont="1" applyFill="1" applyBorder="1" applyAlignment="1">
      <alignment vertical="center" shrinkToFit="1"/>
    </xf>
    <xf numFmtId="176" fontId="9" fillId="3" borderId="58" xfId="3" applyNumberFormat="1" applyFont="1" applyFill="1" applyBorder="1" applyAlignment="1">
      <alignment vertical="center" shrinkToFit="1"/>
    </xf>
    <xf numFmtId="178" fontId="10" fillId="0" borderId="15" xfId="3" applyNumberFormat="1" applyFont="1" applyBorder="1" applyAlignment="1">
      <alignment horizontal="right" vertical="center" shrinkToFit="1"/>
    </xf>
    <xf numFmtId="178" fontId="10" fillId="0" borderId="59" xfId="3" applyNumberFormat="1" applyFont="1" applyBorder="1" applyAlignment="1">
      <alignment horizontal="right" vertical="center" shrinkToFit="1"/>
    </xf>
    <xf numFmtId="176" fontId="9" fillId="3" borderId="11" xfId="3" applyNumberFormat="1" applyFont="1" applyFill="1" applyBorder="1" applyAlignment="1">
      <alignment vertical="center" shrinkToFit="1"/>
    </xf>
    <xf numFmtId="176" fontId="9" fillId="3" borderId="44" xfId="3" applyNumberFormat="1" applyFont="1" applyFill="1" applyBorder="1" applyAlignment="1">
      <alignment vertical="center" shrinkToFit="1"/>
    </xf>
    <xf numFmtId="176" fontId="10" fillId="0" borderId="68" xfId="3" applyNumberFormat="1" applyFont="1" applyBorder="1" applyAlignment="1">
      <alignment horizontal="right" vertical="center" shrinkToFit="1"/>
    </xf>
    <xf numFmtId="176" fontId="10" fillId="0" borderId="69" xfId="3" applyNumberFormat="1" applyFont="1" applyBorder="1" applyAlignment="1">
      <alignment horizontal="right" vertical="center" shrinkToFit="1"/>
    </xf>
    <xf numFmtId="178" fontId="9" fillId="3" borderId="49" xfId="3" applyNumberFormat="1" applyFont="1" applyFill="1" applyBorder="1" applyAlignment="1">
      <alignment horizontal="center" vertical="center" textRotation="255" shrinkToFit="1"/>
    </xf>
    <xf numFmtId="178" fontId="9" fillId="3" borderId="8" xfId="3" applyNumberFormat="1" applyFont="1" applyFill="1" applyBorder="1" applyAlignment="1">
      <alignment vertical="center" shrinkToFit="1"/>
    </xf>
    <xf numFmtId="178" fontId="9" fillId="3" borderId="31" xfId="3" applyNumberFormat="1" applyFont="1" applyFill="1" applyBorder="1" applyAlignment="1">
      <alignment vertical="center" shrinkToFit="1"/>
    </xf>
    <xf numFmtId="176" fontId="9" fillId="3" borderId="6" xfId="3" applyNumberFormat="1" applyFont="1" applyFill="1" applyBorder="1" applyAlignment="1">
      <alignment vertical="center" shrinkToFit="1"/>
    </xf>
    <xf numFmtId="176" fontId="9" fillId="3" borderId="26" xfId="3" applyNumberFormat="1" applyFont="1" applyFill="1" applyBorder="1" applyAlignment="1">
      <alignment vertical="center" shrinkToFit="1"/>
    </xf>
    <xf numFmtId="178" fontId="10" fillId="0" borderId="43" xfId="3" applyNumberFormat="1" applyFont="1" applyBorder="1" applyAlignment="1">
      <alignment horizontal="right" vertical="center" shrinkToFit="1"/>
    </xf>
    <xf numFmtId="178" fontId="10" fillId="0" borderId="44" xfId="3" applyNumberFormat="1" applyFont="1" applyBorder="1" applyAlignment="1">
      <alignment horizontal="right" vertical="center" shrinkToFit="1"/>
    </xf>
    <xf numFmtId="177" fontId="9" fillId="3" borderId="51" xfId="3" applyNumberFormat="1" applyFont="1" applyFill="1" applyBorder="1" applyAlignment="1">
      <alignment horizontal="center" vertical="center" textRotation="255" shrinkToFit="1"/>
    </xf>
    <xf numFmtId="177" fontId="9" fillId="3" borderId="52" xfId="3" applyNumberFormat="1" applyFont="1" applyFill="1" applyBorder="1" applyAlignment="1">
      <alignment horizontal="center" vertical="center" textRotation="255" shrinkToFit="1"/>
    </xf>
    <xf numFmtId="177" fontId="9" fillId="3" borderId="41" xfId="3" applyNumberFormat="1" applyFont="1" applyFill="1" applyBorder="1" applyAlignment="1">
      <alignment horizontal="center" vertical="center" textRotation="255" shrinkToFit="1"/>
    </xf>
    <xf numFmtId="177" fontId="9" fillId="3" borderId="8" xfId="3" applyNumberFormat="1" applyFont="1" applyFill="1" applyBorder="1" applyAlignment="1">
      <alignment vertical="center" shrinkToFit="1"/>
    </xf>
    <xf numFmtId="177" fontId="9" fillId="3" borderId="31" xfId="3" applyNumberFormat="1" applyFont="1" applyFill="1" applyBorder="1" applyAlignment="1">
      <alignment vertical="center" shrinkToFit="1"/>
    </xf>
    <xf numFmtId="178" fontId="10" fillId="2" borderId="55" xfId="3" applyNumberFormat="1" applyFont="1" applyFill="1" applyBorder="1" applyAlignment="1">
      <alignment horizontal="right" vertical="center" shrinkToFit="1"/>
    </xf>
    <xf numFmtId="178" fontId="10" fillId="2" borderId="56" xfId="3" applyNumberFormat="1" applyFont="1" applyFill="1" applyBorder="1" applyAlignment="1">
      <alignment horizontal="right" vertical="center" shrinkToFit="1"/>
    </xf>
    <xf numFmtId="177" fontId="9" fillId="3" borderId="4" xfId="3" applyNumberFormat="1" applyFont="1" applyFill="1" applyBorder="1" applyAlignment="1">
      <alignment vertical="center" shrinkToFit="1"/>
    </xf>
    <xf numFmtId="177" fontId="9" fillId="3" borderId="30" xfId="3" applyNumberFormat="1" applyFont="1" applyFill="1" applyBorder="1" applyAlignment="1">
      <alignment vertical="center" shrinkToFit="1"/>
    </xf>
    <xf numFmtId="177" fontId="10" fillId="0" borderId="66" xfId="3" applyNumberFormat="1" applyFont="1" applyBorder="1" applyAlignment="1">
      <alignment horizontal="right" vertical="center" shrinkToFit="1"/>
    </xf>
    <xf numFmtId="177" fontId="10" fillId="0" borderId="67" xfId="3" applyNumberFormat="1" applyFont="1" applyBorder="1" applyAlignment="1">
      <alignment horizontal="right" vertical="center" shrinkToFit="1"/>
    </xf>
    <xf numFmtId="178" fontId="9" fillId="3" borderId="4" xfId="3" applyNumberFormat="1" applyFont="1" applyFill="1" applyBorder="1" applyAlignment="1">
      <alignment vertical="center" shrinkToFit="1"/>
    </xf>
    <xf numFmtId="178" fontId="9" fillId="3" borderId="30" xfId="3" applyNumberFormat="1" applyFont="1" applyFill="1" applyBorder="1" applyAlignment="1">
      <alignment vertical="center" shrinkToFit="1"/>
    </xf>
    <xf numFmtId="178" fontId="10" fillId="0" borderId="66" xfId="3" applyNumberFormat="1" applyFont="1" applyBorder="1" applyAlignment="1">
      <alignment horizontal="right" vertical="center" shrinkToFit="1"/>
    </xf>
    <xf numFmtId="178" fontId="10" fillId="0" borderId="67" xfId="3" applyNumberFormat="1" applyFont="1" applyBorder="1" applyAlignment="1">
      <alignment horizontal="right" vertical="center" shrinkToFit="1"/>
    </xf>
    <xf numFmtId="177" fontId="9" fillId="3" borderId="5" xfId="3" applyNumberFormat="1" applyFont="1" applyFill="1" applyBorder="1" applyAlignment="1">
      <alignment vertical="center" shrinkToFit="1"/>
    </xf>
    <xf numFmtId="177" fontId="9" fillId="3" borderId="45" xfId="3" applyNumberFormat="1" applyFont="1" applyFill="1" applyBorder="1" applyAlignment="1">
      <alignment vertical="center" shrinkToFit="1"/>
    </xf>
    <xf numFmtId="176" fontId="10" fillId="0" borderId="66" xfId="3" applyNumberFormat="1" applyFont="1" applyBorder="1" applyAlignment="1">
      <alignment horizontal="right" vertical="center" shrinkToFit="1"/>
    </xf>
    <xf numFmtId="176" fontId="10" fillId="0" borderId="67" xfId="3" applyNumberFormat="1" applyFont="1" applyBorder="1" applyAlignment="1">
      <alignment horizontal="right" vertical="center" shrinkToFit="1"/>
    </xf>
    <xf numFmtId="178" fontId="9" fillId="3" borderId="5" xfId="3" applyNumberFormat="1" applyFont="1" applyFill="1" applyBorder="1" applyAlignment="1">
      <alignment vertical="center" shrinkToFit="1"/>
    </xf>
    <xf numFmtId="178" fontId="9" fillId="3" borderId="45" xfId="3" applyNumberFormat="1" applyFont="1" applyFill="1" applyBorder="1" applyAlignment="1">
      <alignment vertical="center" shrinkToFit="1"/>
    </xf>
    <xf numFmtId="177" fontId="9" fillId="3" borderId="40" xfId="3" applyNumberFormat="1" applyFont="1" applyFill="1" applyBorder="1" applyAlignment="1">
      <alignment horizontal="center" vertical="center" textRotation="255" shrinkToFit="1"/>
    </xf>
    <xf numFmtId="0" fontId="9" fillId="0" borderId="52" xfId="0" applyFont="1" applyBorder="1"/>
    <xf numFmtId="0" fontId="9" fillId="0" borderId="41" xfId="0" applyFont="1" applyBorder="1"/>
    <xf numFmtId="177" fontId="9" fillId="3" borderId="1" xfId="3" applyNumberFormat="1" applyFont="1" applyFill="1" applyBorder="1" applyAlignment="1">
      <alignment vertical="center" shrinkToFit="1"/>
    </xf>
    <xf numFmtId="177" fontId="9" fillId="3" borderId="25" xfId="3" applyNumberFormat="1" applyFont="1" applyFill="1" applyBorder="1" applyAlignment="1">
      <alignment vertical="center" shrinkToFit="1"/>
    </xf>
    <xf numFmtId="178" fontId="10" fillId="0" borderId="62" xfId="3" applyNumberFormat="1" applyFont="1" applyBorder="1" applyAlignment="1">
      <alignment horizontal="right" vertical="center" shrinkToFit="1"/>
    </xf>
    <xf numFmtId="178" fontId="10" fillId="0" borderId="63" xfId="3" applyNumberFormat="1" applyFont="1" applyBorder="1" applyAlignment="1">
      <alignment horizontal="right" vertical="center" shrinkToFit="1"/>
    </xf>
    <xf numFmtId="177" fontId="9" fillId="3" borderId="6" xfId="3" applyNumberFormat="1" applyFont="1" applyFill="1" applyBorder="1" applyAlignment="1">
      <alignment vertical="center" shrinkToFit="1"/>
    </xf>
    <xf numFmtId="177" fontId="9" fillId="3" borderId="26" xfId="3" applyNumberFormat="1" applyFont="1" applyFill="1" applyBorder="1" applyAlignment="1">
      <alignment vertical="center" shrinkToFit="1"/>
    </xf>
    <xf numFmtId="178" fontId="10" fillId="0" borderId="64" xfId="3" applyNumberFormat="1" applyFont="1" applyBorder="1" applyAlignment="1">
      <alignment horizontal="right" vertical="center" shrinkToFit="1"/>
    </xf>
    <xf numFmtId="178" fontId="10" fillId="0" borderId="65" xfId="3" applyNumberFormat="1" applyFont="1" applyBorder="1" applyAlignment="1">
      <alignment horizontal="right" vertical="center" shrinkToFit="1"/>
    </xf>
    <xf numFmtId="0" fontId="14" fillId="4" borderId="51" xfId="3" applyFont="1" applyFill="1" applyBorder="1" applyAlignment="1">
      <alignment horizontal="center" vertical="center" textRotation="255" wrapText="1" shrinkToFit="1"/>
    </xf>
    <xf numFmtId="0" fontId="14" fillId="4" borderId="57" xfId="3" applyFont="1" applyFill="1" applyBorder="1" applyAlignment="1">
      <alignment horizontal="center" vertical="center" textRotation="255" shrinkToFit="1"/>
    </xf>
    <xf numFmtId="176" fontId="14" fillId="4" borderId="8" xfId="3" applyNumberFormat="1" applyFont="1" applyFill="1" applyBorder="1" applyAlignment="1">
      <alignment vertical="center" shrinkToFit="1"/>
    </xf>
    <xf numFmtId="176" fontId="14" fillId="4" borderId="31" xfId="3" applyNumberFormat="1" applyFont="1" applyFill="1" applyBorder="1" applyAlignment="1">
      <alignment vertical="center" shrinkToFit="1"/>
    </xf>
    <xf numFmtId="176" fontId="14" fillId="4" borderId="16" xfId="3" applyNumberFormat="1" applyFont="1" applyFill="1" applyBorder="1" applyAlignment="1">
      <alignment vertical="center" shrinkToFit="1"/>
    </xf>
    <xf numFmtId="176" fontId="14" fillId="4" borderId="58" xfId="3" applyNumberFormat="1" applyFont="1" applyFill="1" applyBorder="1" applyAlignment="1">
      <alignment vertical="center" shrinkToFit="1"/>
    </xf>
    <xf numFmtId="0" fontId="9" fillId="3" borderId="38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39" xfId="3" applyFont="1" applyFill="1" applyBorder="1" applyAlignment="1">
      <alignment horizontal="center" vertical="center"/>
    </xf>
    <xf numFmtId="179" fontId="10" fillId="3" borderId="60" xfId="3" applyNumberFormat="1" applyFont="1" applyFill="1" applyBorder="1" applyAlignment="1">
      <alignment horizontal="center" vertical="center" shrinkToFit="1"/>
    </xf>
    <xf numFmtId="179" fontId="10" fillId="3" borderId="61" xfId="3" applyNumberFormat="1" applyFont="1" applyFill="1" applyBorder="1" applyAlignment="1">
      <alignment horizontal="center" vertical="center" shrinkToFit="1"/>
    </xf>
    <xf numFmtId="178" fontId="10" fillId="0" borderId="47" xfId="3" applyNumberFormat="1" applyFont="1" applyBorder="1" applyAlignment="1">
      <alignment horizontal="right" vertical="center" shrinkToFit="1"/>
    </xf>
    <xf numFmtId="178" fontId="10" fillId="0" borderId="48" xfId="3" applyNumberFormat="1" applyFont="1" applyBorder="1" applyAlignment="1">
      <alignment horizontal="right" vertical="center" shrinkToFit="1"/>
    </xf>
    <xf numFmtId="178" fontId="14" fillId="4" borderId="49" xfId="3" applyNumberFormat="1" applyFont="1" applyFill="1" applyBorder="1" applyAlignment="1">
      <alignment horizontal="center" vertical="center" textRotation="255" shrinkToFit="1"/>
    </xf>
    <xf numFmtId="178" fontId="14" fillId="4" borderId="8" xfId="3" applyNumberFormat="1" applyFont="1" applyFill="1" applyBorder="1" applyAlignment="1">
      <alignment vertical="center" shrinkToFit="1"/>
    </xf>
    <xf numFmtId="178" fontId="14" fillId="4" borderId="31" xfId="3" applyNumberFormat="1" applyFont="1" applyFill="1" applyBorder="1" applyAlignment="1">
      <alignment vertical="center" shrinkToFit="1"/>
    </xf>
    <xf numFmtId="176" fontId="14" fillId="4" borderId="6" xfId="3" applyNumberFormat="1" applyFont="1" applyFill="1" applyBorder="1" applyAlignment="1">
      <alignment vertical="center" shrinkToFit="1"/>
    </xf>
    <xf numFmtId="176" fontId="14" fillId="4" borderId="26" xfId="3" applyNumberFormat="1" applyFont="1" applyFill="1" applyBorder="1" applyAlignment="1">
      <alignment vertical="center" shrinkToFit="1"/>
    </xf>
    <xf numFmtId="177" fontId="14" fillId="4" borderId="51" xfId="3" applyNumberFormat="1" applyFont="1" applyFill="1" applyBorder="1" applyAlignment="1">
      <alignment horizontal="center" vertical="center" textRotation="255" shrinkToFit="1"/>
    </xf>
    <xf numFmtId="177" fontId="14" fillId="4" borderId="52" xfId="3" applyNumberFormat="1" applyFont="1" applyFill="1" applyBorder="1" applyAlignment="1">
      <alignment horizontal="center" vertical="center" textRotation="255" shrinkToFit="1"/>
    </xf>
    <xf numFmtId="177" fontId="14" fillId="4" borderId="41" xfId="3" applyNumberFormat="1" applyFont="1" applyFill="1" applyBorder="1" applyAlignment="1">
      <alignment horizontal="center" vertical="center" textRotation="255" shrinkToFit="1"/>
    </xf>
    <xf numFmtId="177" fontId="14" fillId="4" borderId="8" xfId="3" applyNumberFormat="1" applyFont="1" applyFill="1" applyBorder="1" applyAlignment="1">
      <alignment vertical="center" shrinkToFit="1"/>
    </xf>
    <xf numFmtId="177" fontId="14" fillId="4" borderId="31" xfId="3" applyNumberFormat="1" applyFont="1" applyFill="1" applyBorder="1" applyAlignment="1">
      <alignment vertical="center" shrinkToFit="1"/>
    </xf>
    <xf numFmtId="178" fontId="10" fillId="2" borderId="53" xfId="3" applyNumberFormat="1" applyFont="1" applyFill="1" applyBorder="1" applyAlignment="1">
      <alignment horizontal="right" vertical="center" shrinkToFit="1"/>
    </xf>
    <xf numFmtId="178" fontId="10" fillId="2" borderId="54" xfId="3" applyNumberFormat="1" applyFont="1" applyFill="1" applyBorder="1" applyAlignment="1">
      <alignment horizontal="right" vertical="center" shrinkToFit="1"/>
    </xf>
    <xf numFmtId="178" fontId="14" fillId="4" borderId="4" xfId="3" applyNumberFormat="1" applyFont="1" applyFill="1" applyBorder="1" applyAlignment="1">
      <alignment vertical="center" shrinkToFit="1"/>
    </xf>
    <xf numFmtId="178" fontId="14" fillId="4" borderId="30" xfId="3" applyNumberFormat="1" applyFont="1" applyFill="1" applyBorder="1" applyAlignment="1">
      <alignment vertical="center" shrinkToFit="1"/>
    </xf>
    <xf numFmtId="178" fontId="10" fillId="0" borderId="13" xfId="3" applyNumberFormat="1" applyFont="1" applyBorder="1" applyAlignment="1">
      <alignment horizontal="right" vertical="center" shrinkToFit="1"/>
    </xf>
    <xf numFmtId="178" fontId="10" fillId="0" borderId="46" xfId="3" applyNumberFormat="1" applyFont="1" applyBorder="1" applyAlignment="1">
      <alignment horizontal="right" vertical="center" shrinkToFit="1"/>
    </xf>
    <xf numFmtId="177" fontId="14" fillId="4" borderId="5" xfId="3" applyNumberFormat="1" applyFont="1" applyFill="1" applyBorder="1" applyAlignment="1">
      <alignment vertical="center" shrinkToFit="1"/>
    </xf>
    <xf numFmtId="177" fontId="14" fillId="4" borderId="45" xfId="3" applyNumberFormat="1" applyFont="1" applyFill="1" applyBorder="1" applyAlignment="1">
      <alignment vertical="center" shrinkToFit="1"/>
    </xf>
    <xf numFmtId="178" fontId="14" fillId="4" borderId="5" xfId="3" applyNumberFormat="1" applyFont="1" applyFill="1" applyBorder="1" applyAlignment="1">
      <alignment vertical="center" shrinkToFit="1"/>
    </xf>
    <xf numFmtId="178" fontId="14" fillId="4" borderId="45" xfId="3" applyNumberFormat="1" applyFont="1" applyFill="1" applyBorder="1" applyAlignment="1">
      <alignment vertical="center" shrinkToFit="1"/>
    </xf>
    <xf numFmtId="176" fontId="14" fillId="4" borderId="11" xfId="3" applyNumberFormat="1" applyFont="1" applyFill="1" applyBorder="1" applyAlignment="1">
      <alignment vertical="center" shrinkToFit="1"/>
    </xf>
    <xf numFmtId="176" fontId="14" fillId="4" borderId="44" xfId="3" applyNumberFormat="1" applyFont="1" applyFill="1" applyBorder="1" applyAlignment="1">
      <alignment vertical="center" shrinkToFit="1"/>
    </xf>
    <xf numFmtId="0" fontId="7" fillId="0" borderId="0" xfId="3" applyFont="1" applyAlignment="1">
      <alignment horizontal="right" vertical="center" wrapText="1"/>
    </xf>
    <xf numFmtId="0" fontId="12" fillId="4" borderId="38" xfId="3" applyFont="1" applyFill="1" applyBorder="1" applyAlignment="1">
      <alignment horizontal="center" vertical="center"/>
    </xf>
    <xf numFmtId="0" fontId="12" fillId="4" borderId="23" xfId="3" applyFont="1" applyFill="1" applyBorder="1" applyAlignment="1">
      <alignment horizontal="center" vertical="center"/>
    </xf>
    <xf numFmtId="0" fontId="12" fillId="4" borderId="39" xfId="3" applyFont="1" applyFill="1" applyBorder="1" applyAlignment="1">
      <alignment horizontal="center" vertical="center"/>
    </xf>
    <xf numFmtId="179" fontId="13" fillId="4" borderId="38" xfId="3" applyNumberFormat="1" applyFont="1" applyFill="1" applyBorder="1" applyAlignment="1">
      <alignment horizontal="center" vertical="center" shrinkToFit="1"/>
    </xf>
    <xf numFmtId="179" fontId="13" fillId="4" borderId="39" xfId="3" applyNumberFormat="1" applyFont="1" applyFill="1" applyBorder="1" applyAlignment="1">
      <alignment horizontal="center" vertical="center" shrinkToFit="1"/>
    </xf>
    <xf numFmtId="177" fontId="14" fillId="4" borderId="40" xfId="3" applyNumberFormat="1" applyFont="1" applyFill="1" applyBorder="1" applyAlignment="1">
      <alignment horizontal="center" vertical="center" textRotation="255" wrapText="1" shrinkToFit="1"/>
    </xf>
    <xf numFmtId="0" fontId="14" fillId="4" borderId="41" xfId="4" applyFont="1" applyFill="1" applyBorder="1"/>
    <xf numFmtId="177" fontId="14" fillId="4" borderId="1" xfId="3" applyNumberFormat="1" applyFont="1" applyFill="1" applyBorder="1" applyAlignment="1">
      <alignment vertical="center" shrinkToFit="1"/>
    </xf>
    <xf numFmtId="177" fontId="14" fillId="4" borderId="25" xfId="3" applyNumberFormat="1" applyFont="1" applyFill="1" applyBorder="1" applyAlignment="1">
      <alignment vertical="center" shrinkToFit="1"/>
    </xf>
    <xf numFmtId="178" fontId="10" fillId="0" borderId="24" xfId="3" applyNumberFormat="1" applyFont="1" applyBorder="1" applyAlignment="1">
      <alignment horizontal="right" vertical="center" shrinkToFit="1"/>
    </xf>
    <xf numFmtId="178" fontId="10" fillId="0" borderId="42" xfId="3" applyNumberFormat="1" applyFont="1" applyBorder="1" applyAlignment="1">
      <alignment horizontal="right" vertical="center" shrinkToFit="1"/>
    </xf>
    <xf numFmtId="177" fontId="14" fillId="4" borderId="6" xfId="3" applyNumberFormat="1" applyFont="1" applyFill="1" applyBorder="1" applyAlignment="1">
      <alignment vertical="center" shrinkToFit="1"/>
    </xf>
    <xf numFmtId="177" fontId="14" fillId="4" borderId="26" xfId="3" applyNumberFormat="1" applyFont="1" applyFill="1" applyBorder="1" applyAlignment="1">
      <alignment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~8920969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0D52-1531-4B43-8524-44F84AA40706}">
  <sheetPr>
    <tabColor rgb="FFFFC000"/>
    <pageSetUpPr fitToPage="1"/>
  </sheetPr>
  <dimension ref="A1:W35"/>
  <sheetViews>
    <sheetView tabSelected="1" view="pageBreakPreview" zoomScale="80" zoomScaleNormal="100" zoomScaleSheetLayoutView="80" workbookViewId="0">
      <selection activeCell="J16" sqref="J16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37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38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69">
        <v>44743</v>
      </c>
      <c r="F5" s="39">
        <v>44774</v>
      </c>
      <c r="G5" s="39">
        <v>44805</v>
      </c>
      <c r="H5" s="39">
        <v>44835</v>
      </c>
      <c r="I5" s="39">
        <v>44866</v>
      </c>
      <c r="J5" s="39">
        <v>44896</v>
      </c>
      <c r="K5" s="39">
        <v>44927</v>
      </c>
      <c r="L5" s="39">
        <v>44958</v>
      </c>
      <c r="M5" s="39">
        <v>44986</v>
      </c>
      <c r="N5" s="39">
        <v>45017</v>
      </c>
      <c r="O5" s="39">
        <v>45047</v>
      </c>
      <c r="P5" s="70">
        <v>45078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/>
      <c r="L6" s="8"/>
      <c r="M6" s="8"/>
      <c r="N6" s="8"/>
      <c r="O6" s="8"/>
      <c r="P6" s="8"/>
      <c r="Q6" s="173">
        <f>SUM(E6:P6)</f>
        <v>0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/>
      <c r="L7" s="51"/>
      <c r="M7" s="51"/>
      <c r="N7" s="51"/>
      <c r="O7" s="51"/>
      <c r="P7" s="51"/>
      <c r="Q7" s="94">
        <f>SUM(E7:P7)</f>
        <v>0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69</v>
      </c>
      <c r="F8" s="15">
        <v>69</v>
      </c>
      <c r="G8" s="15">
        <v>69</v>
      </c>
      <c r="H8" s="15">
        <v>69</v>
      </c>
      <c r="I8" s="15">
        <v>69</v>
      </c>
      <c r="J8" s="15">
        <v>69</v>
      </c>
      <c r="K8" s="15"/>
      <c r="L8" s="15"/>
      <c r="M8" s="15"/>
      <c r="N8" s="15"/>
      <c r="O8" s="16"/>
      <c r="P8" s="44"/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74</v>
      </c>
      <c r="F9" s="11">
        <v>74</v>
      </c>
      <c r="G9" s="11">
        <v>74</v>
      </c>
      <c r="H9" s="11">
        <v>74</v>
      </c>
      <c r="I9" s="11">
        <v>74</v>
      </c>
      <c r="J9" s="11">
        <v>74</v>
      </c>
      <c r="K9" s="11"/>
      <c r="L9" s="11"/>
      <c r="M9" s="11"/>
      <c r="N9" s="11"/>
      <c r="O9" s="11"/>
      <c r="P9" s="46"/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E9/2896</f>
        <v>2.5552486187845305E-2</v>
      </c>
      <c r="F10" s="58">
        <f t="shared" ref="F10:N10" si="0">F9/2896</f>
        <v>2.5552486187845305E-2</v>
      </c>
      <c r="G10" s="58">
        <f t="shared" si="0"/>
        <v>2.5552486187845305E-2</v>
      </c>
      <c r="H10" s="58">
        <f t="shared" si="0"/>
        <v>2.5552486187845305E-2</v>
      </c>
      <c r="I10" s="58">
        <f t="shared" si="0"/>
        <v>2.5552486187845305E-2</v>
      </c>
      <c r="J10" s="58">
        <f t="shared" si="0"/>
        <v>2.5552486187845305E-2</v>
      </c>
      <c r="K10" s="58">
        <f t="shared" si="0"/>
        <v>0</v>
      </c>
      <c r="L10" s="58">
        <f t="shared" si="0"/>
        <v>0</v>
      </c>
      <c r="M10" s="58">
        <f t="shared" si="0"/>
        <v>0</v>
      </c>
      <c r="N10" s="58">
        <f t="shared" si="0"/>
        <v>0</v>
      </c>
      <c r="O10" s="20">
        <f t="shared" ref="O10:P10" si="1">O9/3016</f>
        <v>0</v>
      </c>
      <c r="P10" s="20">
        <f t="shared" si="1"/>
        <v>0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44</v>
      </c>
      <c r="F11" s="11">
        <v>44</v>
      </c>
      <c r="G11" s="11">
        <v>44</v>
      </c>
      <c r="H11" s="11">
        <v>44</v>
      </c>
      <c r="I11" s="11">
        <v>44</v>
      </c>
      <c r="J11" s="11">
        <v>44</v>
      </c>
      <c r="K11" s="11"/>
      <c r="L11" s="11"/>
      <c r="M11" s="11"/>
      <c r="N11" s="11"/>
      <c r="O11" s="11"/>
      <c r="P11" s="46"/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E11/65</f>
        <v>0.67692307692307696</v>
      </c>
      <c r="F12" s="22">
        <f t="shared" ref="F12:P12" si="2">F11/65</f>
        <v>0.67692307692307696</v>
      </c>
      <c r="G12" s="22">
        <f t="shared" si="2"/>
        <v>0.67692307692307696</v>
      </c>
      <c r="H12" s="22">
        <f t="shared" si="2"/>
        <v>0.67692307692307696</v>
      </c>
      <c r="I12" s="22">
        <f t="shared" si="2"/>
        <v>0.67692307692307696</v>
      </c>
      <c r="J12" s="22">
        <f t="shared" si="2"/>
        <v>0.67692307692307696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22">
        <f t="shared" si="2"/>
        <v>0</v>
      </c>
      <c r="P12" s="47">
        <f t="shared" si="2"/>
        <v>0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362</v>
      </c>
      <c r="F13" s="25">
        <v>379</v>
      </c>
      <c r="G13" s="25">
        <v>266</v>
      </c>
      <c r="H13" s="25">
        <v>303</v>
      </c>
      <c r="I13" s="25">
        <v>179</v>
      </c>
      <c r="J13" s="25">
        <v>183</v>
      </c>
      <c r="K13" s="25"/>
      <c r="L13" s="25"/>
      <c r="M13" s="25"/>
      <c r="N13" s="25"/>
      <c r="O13" s="26"/>
      <c r="P13" s="49"/>
      <c r="Q13" s="75">
        <f>SUM(E13:P13)</f>
        <v>1672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2305505</v>
      </c>
      <c r="F14" s="51">
        <v>1590313</v>
      </c>
      <c r="G14" s="11">
        <v>2632104</v>
      </c>
      <c r="H14" s="11">
        <v>1520368</v>
      </c>
      <c r="I14" s="11">
        <v>1852526</v>
      </c>
      <c r="J14" s="11">
        <v>1316365</v>
      </c>
      <c r="K14" s="11"/>
      <c r="L14" s="11"/>
      <c r="M14" s="11"/>
      <c r="N14" s="11"/>
      <c r="O14" s="12"/>
      <c r="P14" s="46"/>
      <c r="Q14" s="94">
        <f>SUM(E14:P14)</f>
        <v>11217181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11528</v>
      </c>
      <c r="F15" s="59">
        <v>7952</v>
      </c>
      <c r="G15" s="59">
        <v>13162</v>
      </c>
      <c r="H15" s="59">
        <v>7603</v>
      </c>
      <c r="I15" s="59">
        <v>9264</v>
      </c>
      <c r="J15" s="59">
        <v>6583</v>
      </c>
      <c r="K15" s="59"/>
      <c r="L15" s="59"/>
      <c r="M15" s="59"/>
      <c r="N15" s="59"/>
      <c r="O15" s="59"/>
      <c r="P15" s="60"/>
      <c r="Q15" s="75">
        <f>SUM(E15:P15)</f>
        <v>56092</v>
      </c>
      <c r="R15" s="76"/>
      <c r="S15" s="1" t="s">
        <v>32</v>
      </c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52500</v>
      </c>
      <c r="H16" s="31"/>
      <c r="I16" s="31"/>
      <c r="J16" s="31"/>
      <c r="K16" s="31"/>
      <c r="L16" s="31"/>
      <c r="M16" s="30"/>
      <c r="N16" s="31"/>
      <c r="O16" s="32"/>
      <c r="P16" s="33"/>
      <c r="Q16" s="83">
        <f>G16+M16</f>
        <v>52500</v>
      </c>
      <c r="R16" s="84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44743</v>
      </c>
      <c r="F21" s="35">
        <v>44774</v>
      </c>
      <c r="G21" s="35">
        <v>44805</v>
      </c>
      <c r="H21" s="35">
        <v>44835</v>
      </c>
      <c r="I21" s="35">
        <v>44866</v>
      </c>
      <c r="J21" s="35">
        <v>44896</v>
      </c>
      <c r="K21" s="35">
        <v>44927</v>
      </c>
      <c r="L21" s="35">
        <v>44958</v>
      </c>
      <c r="M21" s="35">
        <v>44986</v>
      </c>
      <c r="N21" s="35">
        <v>45017</v>
      </c>
      <c r="O21" s="35">
        <v>45047</v>
      </c>
      <c r="P21" s="36">
        <v>45078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0</v>
      </c>
      <c r="F22" s="56">
        <v>1</v>
      </c>
      <c r="G22" s="56">
        <v>0</v>
      </c>
      <c r="H22" s="56">
        <v>0</v>
      </c>
      <c r="I22" s="56">
        <v>0</v>
      </c>
      <c r="J22" s="56">
        <v>0</v>
      </c>
      <c r="K22" s="56"/>
      <c r="L22" s="56"/>
      <c r="M22" s="56"/>
      <c r="N22" s="56"/>
      <c r="O22" s="56"/>
      <c r="P22" s="56"/>
      <c r="Q22" s="122">
        <f>SUM(E22:P22)</f>
        <v>1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2</v>
      </c>
      <c r="F23" s="18">
        <v>4</v>
      </c>
      <c r="G23" s="18">
        <v>1</v>
      </c>
      <c r="H23" s="18">
        <v>0</v>
      </c>
      <c r="I23" s="18">
        <v>1</v>
      </c>
      <c r="J23" s="18">
        <v>2</v>
      </c>
      <c r="K23" s="18"/>
      <c r="L23" s="18"/>
      <c r="M23" s="18"/>
      <c r="N23" s="18"/>
      <c r="O23" s="18"/>
      <c r="P23" s="18"/>
      <c r="Q23" s="79">
        <f>SUM(E23:P23)</f>
        <v>10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3">SUM(E22:E23)</f>
        <v>2</v>
      </c>
      <c r="F24" s="57">
        <f t="shared" si="3"/>
        <v>5</v>
      </c>
      <c r="G24" s="57">
        <f t="shared" si="3"/>
        <v>1</v>
      </c>
      <c r="H24" s="57">
        <f t="shared" si="3"/>
        <v>0</v>
      </c>
      <c r="I24" s="57">
        <f t="shared" si="3"/>
        <v>1</v>
      </c>
      <c r="J24" s="57">
        <f t="shared" si="3"/>
        <v>2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 t="shared" si="3"/>
        <v>0</v>
      </c>
      <c r="Q24" s="126">
        <f>SUM(E24:P24)</f>
        <v>11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49</v>
      </c>
      <c r="F25" s="15">
        <v>50</v>
      </c>
      <c r="G25" s="15">
        <v>49</v>
      </c>
      <c r="H25" s="15">
        <v>49</v>
      </c>
      <c r="I25" s="15">
        <v>48</v>
      </c>
      <c r="J25" s="15">
        <v>48</v>
      </c>
      <c r="K25" s="15"/>
      <c r="L25" s="15"/>
      <c r="M25" s="15"/>
      <c r="N25" s="15"/>
      <c r="O25" s="16"/>
      <c r="P25" s="16"/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727</v>
      </c>
      <c r="F26" s="18">
        <v>724</v>
      </c>
      <c r="G26" s="18">
        <v>717</v>
      </c>
      <c r="H26" s="18">
        <v>705</v>
      </c>
      <c r="I26" s="18">
        <v>700</v>
      </c>
      <c r="J26" s="18">
        <v>695</v>
      </c>
      <c r="K26" s="18"/>
      <c r="L26" s="18"/>
      <c r="M26" s="18"/>
      <c r="N26" s="18"/>
      <c r="O26" s="62"/>
      <c r="P26" s="62"/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v>776</v>
      </c>
      <c r="F27" s="11">
        <v>774</v>
      </c>
      <c r="G27" s="11">
        <v>766</v>
      </c>
      <c r="H27" s="11">
        <v>754</v>
      </c>
      <c r="I27" s="11">
        <v>748</v>
      </c>
      <c r="J27" s="11">
        <v>743</v>
      </c>
      <c r="K27" s="11"/>
      <c r="L27" s="11"/>
      <c r="M27" s="11"/>
      <c r="N27" s="11"/>
      <c r="O27" s="11"/>
      <c r="P27" s="12"/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>E27/2883</f>
        <v>0.26916406520985087</v>
      </c>
      <c r="F28" s="20">
        <f t="shared" ref="F28:P28" si="4">F27/2896</f>
        <v>0.26726519337016574</v>
      </c>
      <c r="G28" s="20">
        <f t="shared" si="4"/>
        <v>0.26450276243093923</v>
      </c>
      <c r="H28" s="20">
        <f t="shared" si="4"/>
        <v>0.26035911602209943</v>
      </c>
      <c r="I28" s="20">
        <f t="shared" si="4"/>
        <v>0.25828729281767954</v>
      </c>
      <c r="J28" s="20">
        <f t="shared" si="4"/>
        <v>0.25656077348066297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1</v>
      </c>
      <c r="H29" s="11">
        <v>1</v>
      </c>
      <c r="I29" s="11">
        <v>1</v>
      </c>
      <c r="J29" s="11">
        <v>1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5">F29/66</f>
        <v>0</v>
      </c>
      <c r="G30" s="22">
        <f t="shared" si="5"/>
        <v>1.5151515151515152E-2</v>
      </c>
      <c r="H30" s="22">
        <f t="shared" si="5"/>
        <v>1.5151515151515152E-2</v>
      </c>
      <c r="I30" s="22">
        <f t="shared" si="5"/>
        <v>1.5151515151515152E-2</v>
      </c>
      <c r="J30" s="22">
        <f t="shared" si="5"/>
        <v>1.5151515151515152E-2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1566</v>
      </c>
      <c r="F31" s="25">
        <v>1676</v>
      </c>
      <c r="G31" s="25">
        <v>1601</v>
      </c>
      <c r="H31" s="25">
        <v>1820</v>
      </c>
      <c r="I31" s="25">
        <v>1700</v>
      </c>
      <c r="J31" s="25">
        <v>1975</v>
      </c>
      <c r="K31" s="25"/>
      <c r="L31" s="25"/>
      <c r="M31" s="25"/>
      <c r="N31" s="25"/>
      <c r="O31" s="26"/>
      <c r="P31" s="26"/>
      <c r="Q31" s="75">
        <f>SUM(E31:P31)</f>
        <v>10338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10662199</v>
      </c>
      <c r="F32" s="11">
        <v>13630009</v>
      </c>
      <c r="G32" s="11">
        <v>12145542</v>
      </c>
      <c r="H32" s="11">
        <v>11786591</v>
      </c>
      <c r="I32" s="11">
        <v>12229543</v>
      </c>
      <c r="J32" s="11">
        <v>12111166</v>
      </c>
      <c r="K32" s="11"/>
      <c r="L32" s="11"/>
      <c r="M32" s="11"/>
      <c r="N32" s="11"/>
      <c r="O32" s="12"/>
      <c r="P32" s="12"/>
      <c r="Q32" s="94">
        <f>SUM(E32:P32)</f>
        <v>72565050</v>
      </c>
      <c r="R32" s="95"/>
    </row>
    <row r="33" spans="2:19" ht="15" customHeight="1" x14ac:dyDescent="0.15">
      <c r="B33" s="71" t="s">
        <v>4</v>
      </c>
      <c r="C33" s="73" t="s">
        <v>13</v>
      </c>
      <c r="D33" s="74"/>
      <c r="E33" s="65">
        <v>31990</v>
      </c>
      <c r="F33" s="59">
        <v>40895</v>
      </c>
      <c r="G33" s="59">
        <v>36440</v>
      </c>
      <c r="H33" s="59">
        <v>35365</v>
      </c>
      <c r="I33" s="59">
        <v>36691</v>
      </c>
      <c r="J33" s="59">
        <v>36338</v>
      </c>
      <c r="K33" s="59"/>
      <c r="L33" s="59"/>
      <c r="M33" s="59"/>
      <c r="N33" s="59"/>
      <c r="O33" s="63"/>
      <c r="P33" s="60"/>
      <c r="Q33" s="75">
        <f>SUM(E33:P33)</f>
        <v>217719</v>
      </c>
      <c r="R33" s="76"/>
      <c r="S33" s="1" t="s">
        <v>32</v>
      </c>
    </row>
    <row r="34" spans="2:19" ht="15" customHeight="1" x14ac:dyDescent="0.15">
      <c r="B34" s="71"/>
      <c r="C34" s="77" t="s">
        <v>14</v>
      </c>
      <c r="D34" s="78"/>
      <c r="E34" s="27"/>
      <c r="F34" s="28"/>
      <c r="G34" s="18">
        <v>75000</v>
      </c>
      <c r="H34" s="28"/>
      <c r="I34" s="28"/>
      <c r="J34" s="28"/>
      <c r="K34" s="28"/>
      <c r="L34" s="28"/>
      <c r="M34" s="18"/>
      <c r="N34" s="28"/>
      <c r="O34" s="64"/>
      <c r="P34" s="66"/>
      <c r="Q34" s="79">
        <f>SUM(E34:P34)</f>
        <v>75000</v>
      </c>
      <c r="R34" s="80"/>
      <c r="S34" s="1" t="s">
        <v>32</v>
      </c>
    </row>
    <row r="35" spans="2:19" ht="15" customHeight="1" thickBot="1" x14ac:dyDescent="0.2">
      <c r="B35" s="72"/>
      <c r="C35" s="81" t="s">
        <v>15</v>
      </c>
      <c r="D35" s="82"/>
      <c r="E35" s="29">
        <v>10000</v>
      </c>
      <c r="F35" s="30">
        <v>10000</v>
      </c>
      <c r="G35" s="30">
        <v>30000</v>
      </c>
      <c r="H35" s="30">
        <v>0</v>
      </c>
      <c r="I35" s="30">
        <v>25000</v>
      </c>
      <c r="J35" s="30">
        <v>0</v>
      </c>
      <c r="K35" s="30"/>
      <c r="L35" s="30"/>
      <c r="M35" s="30"/>
      <c r="N35" s="30"/>
      <c r="O35" s="30"/>
      <c r="P35" s="30"/>
      <c r="Q35" s="83">
        <f>SUM(E35:P35)</f>
        <v>75000</v>
      </c>
      <c r="R35" s="84"/>
      <c r="S35" s="1" t="s">
        <v>29</v>
      </c>
    </row>
  </sheetData>
  <mergeCells count="63">
    <mergeCell ref="Q11:R11"/>
    <mergeCell ref="C12:D12"/>
    <mergeCell ref="T1:W3"/>
    <mergeCell ref="B5:D5"/>
    <mergeCell ref="Q5:R5"/>
    <mergeCell ref="B6:B7"/>
    <mergeCell ref="C6:D6"/>
    <mergeCell ref="Q6:R6"/>
    <mergeCell ref="C7:D7"/>
    <mergeCell ref="Q7:R7"/>
    <mergeCell ref="B21:D21"/>
    <mergeCell ref="Q21:R21"/>
    <mergeCell ref="Q12:R12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B15:B16"/>
    <mergeCell ref="C15:D15"/>
    <mergeCell ref="Q15:R15"/>
    <mergeCell ref="C16:D16"/>
    <mergeCell ref="Q16:R16"/>
    <mergeCell ref="C29:D29"/>
    <mergeCell ref="B22:B24"/>
    <mergeCell ref="C22:D22"/>
    <mergeCell ref="Q22:R22"/>
    <mergeCell ref="C23:D23"/>
    <mergeCell ref="Q23:R23"/>
    <mergeCell ref="C24:D24"/>
    <mergeCell ref="Q24:R24"/>
    <mergeCell ref="Q29:R29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5:R25"/>
    <mergeCell ref="C26:D26"/>
    <mergeCell ref="Q26:R26"/>
    <mergeCell ref="C27:D27"/>
    <mergeCell ref="Q27:R27"/>
    <mergeCell ref="C28:D28"/>
    <mergeCell ref="Q28:R28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FAE8-884F-42D6-87A9-324D87E8697E}">
  <sheetPr>
    <tabColor rgb="FFFFC000"/>
    <pageSetUpPr fitToPage="1"/>
  </sheetPr>
  <dimension ref="A1:W35"/>
  <sheetViews>
    <sheetView view="pageBreakPreview" zoomScale="80" zoomScaleNormal="100" zoomScaleSheetLayoutView="80" workbookViewId="0">
      <selection activeCell="U34" sqref="U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36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35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69">
        <v>44378</v>
      </c>
      <c r="F5" s="39">
        <v>44409</v>
      </c>
      <c r="G5" s="39">
        <v>44440</v>
      </c>
      <c r="H5" s="39">
        <v>44470</v>
      </c>
      <c r="I5" s="39">
        <v>44501</v>
      </c>
      <c r="J5" s="39">
        <v>44531</v>
      </c>
      <c r="K5" s="39">
        <v>44562</v>
      </c>
      <c r="L5" s="39">
        <v>44593</v>
      </c>
      <c r="M5" s="39">
        <v>44621</v>
      </c>
      <c r="N5" s="39">
        <v>44652</v>
      </c>
      <c r="O5" s="39">
        <v>44682</v>
      </c>
      <c r="P5" s="70">
        <v>44713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1</v>
      </c>
      <c r="Q6" s="173">
        <f>SUM(E6:P6)</f>
        <v>1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1</v>
      </c>
      <c r="Q7" s="94">
        <f>SUM(E7:P7)</f>
        <v>1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68</v>
      </c>
      <c r="F8" s="15">
        <v>68</v>
      </c>
      <c r="G8" s="15">
        <v>68</v>
      </c>
      <c r="H8" s="15">
        <v>68</v>
      </c>
      <c r="I8" s="15">
        <v>68</v>
      </c>
      <c r="J8" s="15">
        <v>68</v>
      </c>
      <c r="K8" s="15">
        <v>68</v>
      </c>
      <c r="L8" s="15">
        <v>68</v>
      </c>
      <c r="M8" s="15">
        <v>68</v>
      </c>
      <c r="N8" s="15">
        <v>68</v>
      </c>
      <c r="O8" s="16">
        <v>68</v>
      </c>
      <c r="P8" s="44">
        <v>69</v>
      </c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73</v>
      </c>
      <c r="F9" s="11">
        <v>73</v>
      </c>
      <c r="G9" s="11">
        <v>73</v>
      </c>
      <c r="H9" s="11">
        <v>73</v>
      </c>
      <c r="I9" s="11">
        <v>73</v>
      </c>
      <c r="J9" s="11">
        <v>73</v>
      </c>
      <c r="K9" s="11">
        <v>73</v>
      </c>
      <c r="L9" s="11">
        <v>73</v>
      </c>
      <c r="M9" s="11">
        <v>73</v>
      </c>
      <c r="N9" s="11">
        <v>73</v>
      </c>
      <c r="O9" s="11">
        <v>73</v>
      </c>
      <c r="P9" s="46">
        <v>74</v>
      </c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E9/2896</f>
        <v>2.5207182320441991E-2</v>
      </c>
      <c r="F10" s="58">
        <f t="shared" ref="F10:N10" si="0">F9/2896</f>
        <v>2.5207182320441991E-2</v>
      </c>
      <c r="G10" s="58">
        <f t="shared" si="0"/>
        <v>2.5207182320441991E-2</v>
      </c>
      <c r="H10" s="58">
        <f t="shared" si="0"/>
        <v>2.5207182320441991E-2</v>
      </c>
      <c r="I10" s="58">
        <f t="shared" si="0"/>
        <v>2.5207182320441991E-2</v>
      </c>
      <c r="J10" s="58">
        <f t="shared" si="0"/>
        <v>2.5207182320441991E-2</v>
      </c>
      <c r="K10" s="58">
        <f t="shared" si="0"/>
        <v>2.5207182320441991E-2</v>
      </c>
      <c r="L10" s="58">
        <f t="shared" si="0"/>
        <v>2.5207182320441991E-2</v>
      </c>
      <c r="M10" s="58">
        <f t="shared" si="0"/>
        <v>2.5207182320441991E-2</v>
      </c>
      <c r="N10" s="58">
        <f t="shared" si="0"/>
        <v>2.5207182320441991E-2</v>
      </c>
      <c r="O10" s="20">
        <f t="shared" ref="O10:P10" si="1">O9/3016</f>
        <v>2.420424403183024E-2</v>
      </c>
      <c r="P10" s="20">
        <f t="shared" si="1"/>
        <v>2.4535809018567639E-2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43</v>
      </c>
      <c r="F11" s="11">
        <v>43</v>
      </c>
      <c r="G11" s="11">
        <v>43</v>
      </c>
      <c r="H11" s="11">
        <v>43</v>
      </c>
      <c r="I11" s="11">
        <v>43</v>
      </c>
      <c r="J11" s="11">
        <v>43</v>
      </c>
      <c r="K11" s="11">
        <v>43</v>
      </c>
      <c r="L11" s="11">
        <v>43</v>
      </c>
      <c r="M11" s="11">
        <v>43</v>
      </c>
      <c r="N11" s="11">
        <v>43</v>
      </c>
      <c r="O11" s="11">
        <v>43</v>
      </c>
      <c r="P11" s="46">
        <v>42</v>
      </c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E11/65</f>
        <v>0.66153846153846152</v>
      </c>
      <c r="F12" s="22">
        <f t="shared" ref="F12:P12" si="2">F11/65</f>
        <v>0.66153846153846152</v>
      </c>
      <c r="G12" s="22">
        <f t="shared" si="2"/>
        <v>0.66153846153846152</v>
      </c>
      <c r="H12" s="22">
        <f t="shared" si="2"/>
        <v>0.66153846153846152</v>
      </c>
      <c r="I12" s="22">
        <f t="shared" si="2"/>
        <v>0.66153846153846152</v>
      </c>
      <c r="J12" s="22">
        <f t="shared" si="2"/>
        <v>0.66153846153846152</v>
      </c>
      <c r="K12" s="22">
        <f t="shared" si="2"/>
        <v>0.66153846153846152</v>
      </c>
      <c r="L12" s="22">
        <f t="shared" si="2"/>
        <v>0.66153846153846152</v>
      </c>
      <c r="M12" s="22">
        <f t="shared" si="2"/>
        <v>0.66153846153846152</v>
      </c>
      <c r="N12" s="22">
        <f t="shared" si="2"/>
        <v>0.66153846153846152</v>
      </c>
      <c r="O12" s="22">
        <f t="shared" si="2"/>
        <v>0.66153846153846152</v>
      </c>
      <c r="P12" s="47">
        <f t="shared" si="2"/>
        <v>0.64615384615384619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90</v>
      </c>
      <c r="F13" s="25">
        <v>140</v>
      </c>
      <c r="G13" s="25">
        <v>188</v>
      </c>
      <c r="H13" s="25">
        <v>133</v>
      </c>
      <c r="I13" s="25">
        <v>232</v>
      </c>
      <c r="J13" s="25">
        <v>189</v>
      </c>
      <c r="K13" s="25">
        <v>185</v>
      </c>
      <c r="L13" s="25">
        <v>158</v>
      </c>
      <c r="M13" s="25">
        <v>195</v>
      </c>
      <c r="N13" s="25">
        <v>276</v>
      </c>
      <c r="O13" s="26">
        <v>243</v>
      </c>
      <c r="P13" s="49">
        <v>357</v>
      </c>
      <c r="Q13" s="75">
        <f>SUM(E13:P13)</f>
        <v>2386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892598</v>
      </c>
      <c r="F14" s="51">
        <v>1170767</v>
      </c>
      <c r="G14" s="11">
        <v>1501658</v>
      </c>
      <c r="H14" s="11">
        <v>1638887</v>
      </c>
      <c r="I14" s="11">
        <v>2223252</v>
      </c>
      <c r="J14" s="11">
        <v>1608589</v>
      </c>
      <c r="K14" s="11">
        <v>1289218</v>
      </c>
      <c r="L14" s="11">
        <v>1288766</v>
      </c>
      <c r="M14" s="11">
        <v>1909177</v>
      </c>
      <c r="N14" s="11">
        <v>1261747</v>
      </c>
      <c r="O14" s="12">
        <v>1660666</v>
      </c>
      <c r="P14" s="46">
        <v>1768751</v>
      </c>
      <c r="Q14" s="94">
        <f>SUM(E14:P14)</f>
        <v>18214076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4464</v>
      </c>
      <c r="F15" s="59">
        <v>5855</v>
      </c>
      <c r="G15" s="59">
        <v>7510</v>
      </c>
      <c r="H15" s="59">
        <v>8196</v>
      </c>
      <c r="I15" s="59">
        <v>11117</v>
      </c>
      <c r="J15" s="59">
        <v>8044</v>
      </c>
      <c r="K15" s="59">
        <v>6447</v>
      </c>
      <c r="L15" s="59">
        <v>6445</v>
      </c>
      <c r="M15" s="59">
        <v>9547</v>
      </c>
      <c r="N15" s="59">
        <v>6310</v>
      </c>
      <c r="O15" s="59">
        <v>8304</v>
      </c>
      <c r="P15" s="60">
        <v>8844</v>
      </c>
      <c r="Q15" s="75">
        <f>SUM(E15:P15)</f>
        <v>91083</v>
      </c>
      <c r="R15" s="76"/>
      <c r="S15" s="1" t="s">
        <v>32</v>
      </c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55500</v>
      </c>
      <c r="H16" s="31"/>
      <c r="I16" s="31"/>
      <c r="J16" s="31"/>
      <c r="K16" s="31"/>
      <c r="L16" s="31"/>
      <c r="M16" s="30">
        <v>31500</v>
      </c>
      <c r="N16" s="31"/>
      <c r="O16" s="32"/>
      <c r="P16" s="33"/>
      <c r="Q16" s="83">
        <f>G16+M16</f>
        <v>87000</v>
      </c>
      <c r="R16" s="84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44378</v>
      </c>
      <c r="F21" s="35">
        <v>44409</v>
      </c>
      <c r="G21" s="35">
        <v>44440</v>
      </c>
      <c r="H21" s="35">
        <v>44470</v>
      </c>
      <c r="I21" s="35">
        <v>44501</v>
      </c>
      <c r="J21" s="35">
        <v>44531</v>
      </c>
      <c r="K21" s="35">
        <v>44562</v>
      </c>
      <c r="L21" s="35">
        <v>44593</v>
      </c>
      <c r="M21" s="35">
        <v>44621</v>
      </c>
      <c r="N21" s="35">
        <v>44652</v>
      </c>
      <c r="O21" s="35">
        <v>44682</v>
      </c>
      <c r="P21" s="36">
        <v>44713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22">
        <f>SUM(E22:P22)</f>
        <v>1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3</v>
      </c>
      <c r="F23" s="18">
        <v>1</v>
      </c>
      <c r="G23" s="18">
        <v>3</v>
      </c>
      <c r="H23" s="18">
        <v>2</v>
      </c>
      <c r="I23" s="18">
        <v>4</v>
      </c>
      <c r="J23" s="18">
        <v>1</v>
      </c>
      <c r="K23" s="18">
        <v>0</v>
      </c>
      <c r="L23" s="18">
        <v>0</v>
      </c>
      <c r="M23" s="18">
        <v>4</v>
      </c>
      <c r="N23" s="18">
        <v>3</v>
      </c>
      <c r="O23" s="18">
        <v>2</v>
      </c>
      <c r="P23" s="18">
        <v>5</v>
      </c>
      <c r="Q23" s="79">
        <f>SUM(E23:P23)</f>
        <v>28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3">SUM(E22:E23)</f>
        <v>3</v>
      </c>
      <c r="F24" s="57">
        <f t="shared" si="3"/>
        <v>1</v>
      </c>
      <c r="G24" s="57">
        <f t="shared" si="3"/>
        <v>3</v>
      </c>
      <c r="H24" s="57">
        <f t="shared" si="3"/>
        <v>2</v>
      </c>
      <c r="I24" s="57">
        <f t="shared" si="3"/>
        <v>4</v>
      </c>
      <c r="J24" s="57">
        <f t="shared" si="3"/>
        <v>1</v>
      </c>
      <c r="K24" s="57">
        <f t="shared" si="3"/>
        <v>1</v>
      </c>
      <c r="L24" s="57">
        <f t="shared" si="3"/>
        <v>0</v>
      </c>
      <c r="M24" s="57">
        <f t="shared" si="3"/>
        <v>4</v>
      </c>
      <c r="N24" s="57">
        <f t="shared" si="3"/>
        <v>3</v>
      </c>
      <c r="O24" s="57">
        <f t="shared" si="3"/>
        <v>2</v>
      </c>
      <c r="P24" s="57">
        <f t="shared" si="3"/>
        <v>5</v>
      </c>
      <c r="Q24" s="126">
        <f>SUM(E24:P24)</f>
        <v>29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51</v>
      </c>
      <c r="F25" s="15">
        <v>51</v>
      </c>
      <c r="G25" s="15">
        <v>51</v>
      </c>
      <c r="H25" s="15">
        <v>51</v>
      </c>
      <c r="I25" s="15">
        <v>50</v>
      </c>
      <c r="J25" s="15">
        <v>51</v>
      </c>
      <c r="K25" s="15">
        <v>50</v>
      </c>
      <c r="L25" s="15">
        <v>50</v>
      </c>
      <c r="M25" s="15">
        <v>49</v>
      </c>
      <c r="N25" s="15">
        <v>49</v>
      </c>
      <c r="O25" s="16">
        <v>49</v>
      </c>
      <c r="P25" s="16">
        <v>49</v>
      </c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775</v>
      </c>
      <c r="F26" s="18">
        <v>774</v>
      </c>
      <c r="G26" s="18">
        <v>772</v>
      </c>
      <c r="H26" s="18">
        <v>762</v>
      </c>
      <c r="I26" s="18">
        <v>756</v>
      </c>
      <c r="J26" s="18">
        <v>749</v>
      </c>
      <c r="K26" s="18">
        <v>744</v>
      </c>
      <c r="L26" s="18">
        <v>742</v>
      </c>
      <c r="M26" s="18">
        <v>740</v>
      </c>
      <c r="N26" s="18">
        <v>734</v>
      </c>
      <c r="O26" s="62">
        <v>729</v>
      </c>
      <c r="P26" s="62">
        <v>728</v>
      </c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f t="shared" ref="E27:J27" si="4">SUM(E25:E26)</f>
        <v>826</v>
      </c>
      <c r="F27" s="11">
        <f t="shared" si="4"/>
        <v>825</v>
      </c>
      <c r="G27" s="11">
        <f t="shared" si="4"/>
        <v>823</v>
      </c>
      <c r="H27" s="11">
        <f t="shared" si="4"/>
        <v>813</v>
      </c>
      <c r="I27" s="11">
        <f t="shared" si="4"/>
        <v>806</v>
      </c>
      <c r="J27" s="11">
        <f t="shared" si="4"/>
        <v>800</v>
      </c>
      <c r="K27" s="11">
        <v>794</v>
      </c>
      <c r="L27" s="11">
        <v>792</v>
      </c>
      <c r="M27" s="11">
        <v>789</v>
      </c>
      <c r="N27" s="11">
        <v>783</v>
      </c>
      <c r="O27" s="11">
        <v>778</v>
      </c>
      <c r="P27" s="12">
        <v>777</v>
      </c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 t="shared" ref="E28:P28" si="5">E27/2896</f>
        <v>0.2852209944751381</v>
      </c>
      <c r="F28" s="20">
        <f t="shared" si="5"/>
        <v>0.28487569060773482</v>
      </c>
      <c r="G28" s="20">
        <f t="shared" si="5"/>
        <v>0.28418508287292815</v>
      </c>
      <c r="H28" s="20">
        <f t="shared" si="5"/>
        <v>0.28073204419889503</v>
      </c>
      <c r="I28" s="20">
        <f t="shared" si="5"/>
        <v>0.27831491712707185</v>
      </c>
      <c r="J28" s="20">
        <f t="shared" si="5"/>
        <v>0.27624309392265195</v>
      </c>
      <c r="K28" s="20">
        <f t="shared" si="5"/>
        <v>0.27417127071823205</v>
      </c>
      <c r="L28" s="20">
        <f t="shared" si="5"/>
        <v>0.27348066298342544</v>
      </c>
      <c r="M28" s="20">
        <f t="shared" si="5"/>
        <v>0.27244475138121549</v>
      </c>
      <c r="N28" s="20">
        <f t="shared" si="5"/>
        <v>0.27037292817679559</v>
      </c>
      <c r="O28" s="20">
        <f t="shared" si="5"/>
        <v>0.26864640883977903</v>
      </c>
      <c r="P28" s="20">
        <f t="shared" si="5"/>
        <v>0.26830110497237569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6">F29/66</f>
        <v>0</v>
      </c>
      <c r="G30" s="22">
        <f t="shared" si="6"/>
        <v>0</v>
      </c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2">
        <f t="shared" si="6"/>
        <v>0</v>
      </c>
      <c r="N30" s="22">
        <f t="shared" si="6"/>
        <v>0</v>
      </c>
      <c r="O30" s="22">
        <f t="shared" si="6"/>
        <v>0</v>
      </c>
      <c r="P30" s="23">
        <f t="shared" si="6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1331</v>
      </c>
      <c r="F31" s="25">
        <v>1444</v>
      </c>
      <c r="G31" s="25">
        <v>1498</v>
      </c>
      <c r="H31" s="25">
        <v>1561</v>
      </c>
      <c r="I31" s="25">
        <v>1609</v>
      </c>
      <c r="J31" s="25">
        <v>1838</v>
      </c>
      <c r="K31" s="25">
        <v>1505</v>
      </c>
      <c r="L31" s="25">
        <v>1417</v>
      </c>
      <c r="M31" s="25">
        <v>1443</v>
      </c>
      <c r="N31" s="25">
        <v>1562</v>
      </c>
      <c r="O31" s="26">
        <v>1776</v>
      </c>
      <c r="P31" s="26">
        <v>1892</v>
      </c>
      <c r="Q31" s="75">
        <f>SUM(E31:P31)</f>
        <v>18876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9106099</v>
      </c>
      <c r="F32" s="11">
        <v>8683465</v>
      </c>
      <c r="G32" s="11">
        <v>9425573</v>
      </c>
      <c r="H32" s="11">
        <v>9917902</v>
      </c>
      <c r="I32" s="11">
        <v>12347172</v>
      </c>
      <c r="J32" s="11">
        <v>13663034</v>
      </c>
      <c r="K32" s="11">
        <v>9942679</v>
      </c>
      <c r="L32" s="11">
        <v>7674392</v>
      </c>
      <c r="M32" s="11">
        <v>10537981</v>
      </c>
      <c r="N32" s="11">
        <v>11383279</v>
      </c>
      <c r="O32" s="12">
        <v>13188180</v>
      </c>
      <c r="P32" s="12">
        <v>11940923</v>
      </c>
      <c r="Q32" s="94">
        <f>SUM(E32:P32)</f>
        <v>127810679</v>
      </c>
      <c r="R32" s="95"/>
    </row>
    <row r="33" spans="2:19" ht="15" customHeight="1" x14ac:dyDescent="0.15">
      <c r="B33" s="71" t="s">
        <v>4</v>
      </c>
      <c r="C33" s="73" t="s">
        <v>13</v>
      </c>
      <c r="D33" s="74"/>
      <c r="E33" s="65">
        <v>27322</v>
      </c>
      <c r="F33" s="59">
        <v>26055</v>
      </c>
      <c r="G33" s="59">
        <v>28281</v>
      </c>
      <c r="H33" s="59">
        <v>29757</v>
      </c>
      <c r="I33" s="59">
        <v>37045</v>
      </c>
      <c r="J33" s="59">
        <v>40994</v>
      </c>
      <c r="K33" s="59">
        <v>29831</v>
      </c>
      <c r="L33" s="59">
        <v>23026</v>
      </c>
      <c r="M33" s="59">
        <v>31617</v>
      </c>
      <c r="N33" s="59">
        <v>34152</v>
      </c>
      <c r="O33" s="63">
        <v>39568</v>
      </c>
      <c r="P33" s="60">
        <v>35826</v>
      </c>
      <c r="Q33" s="75">
        <f>SUM(E33:P33)</f>
        <v>383474</v>
      </c>
      <c r="R33" s="76"/>
      <c r="S33" s="1" t="s">
        <v>32</v>
      </c>
    </row>
    <row r="34" spans="2:19" ht="15" customHeight="1" x14ac:dyDescent="0.15">
      <c r="B34" s="71"/>
      <c r="C34" s="77" t="s">
        <v>14</v>
      </c>
      <c r="D34" s="78"/>
      <c r="E34" s="27"/>
      <c r="F34" s="28"/>
      <c r="G34" s="18">
        <v>89000</v>
      </c>
      <c r="H34" s="28"/>
      <c r="I34" s="28"/>
      <c r="J34" s="28"/>
      <c r="K34" s="28"/>
      <c r="L34" s="28"/>
      <c r="M34" s="18">
        <v>72000</v>
      </c>
      <c r="N34" s="28"/>
      <c r="O34" s="64"/>
      <c r="P34" s="66"/>
      <c r="Q34" s="79">
        <f>SUM(E34:P34)</f>
        <v>161000</v>
      </c>
      <c r="R34" s="80"/>
      <c r="S34" s="1" t="s">
        <v>32</v>
      </c>
    </row>
    <row r="35" spans="2:19" ht="15" customHeight="1" thickBot="1" x14ac:dyDescent="0.2">
      <c r="B35" s="72"/>
      <c r="C35" s="81" t="s">
        <v>15</v>
      </c>
      <c r="D35" s="82"/>
      <c r="E35" s="29">
        <v>15000</v>
      </c>
      <c r="F35" s="30">
        <v>0</v>
      </c>
      <c r="G35" s="30">
        <v>0</v>
      </c>
      <c r="H35" s="30">
        <v>5000</v>
      </c>
      <c r="I35" s="30">
        <v>40000</v>
      </c>
      <c r="J35" s="30">
        <v>0</v>
      </c>
      <c r="K35" s="30">
        <v>10000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83">
        <f>SUM(E35:P35)</f>
        <v>70000</v>
      </c>
      <c r="R35" s="84"/>
      <c r="S35" s="1" t="s">
        <v>29</v>
      </c>
    </row>
  </sheetData>
  <mergeCells count="63">
    <mergeCell ref="Q11:R11"/>
    <mergeCell ref="C12:D12"/>
    <mergeCell ref="T1:W3"/>
    <mergeCell ref="B5:D5"/>
    <mergeCell ref="Q5:R5"/>
    <mergeCell ref="B6:B7"/>
    <mergeCell ref="C6:D6"/>
    <mergeCell ref="Q6:R6"/>
    <mergeCell ref="C7:D7"/>
    <mergeCell ref="Q7:R7"/>
    <mergeCell ref="B21:D21"/>
    <mergeCell ref="Q21:R21"/>
    <mergeCell ref="Q12:R12"/>
    <mergeCell ref="B13:B14"/>
    <mergeCell ref="C13:D13"/>
    <mergeCell ref="Q13:R13"/>
    <mergeCell ref="C14:D14"/>
    <mergeCell ref="Q14:R14"/>
    <mergeCell ref="B8:B12"/>
    <mergeCell ref="C8:D8"/>
    <mergeCell ref="Q8:R8"/>
    <mergeCell ref="C9:D9"/>
    <mergeCell ref="Q9:R9"/>
    <mergeCell ref="C10:D10"/>
    <mergeCell ref="Q10:R10"/>
    <mergeCell ref="C11:D11"/>
    <mergeCell ref="B15:B16"/>
    <mergeCell ref="C15:D15"/>
    <mergeCell ref="Q15:R15"/>
    <mergeCell ref="C16:D16"/>
    <mergeCell ref="Q16:R16"/>
    <mergeCell ref="C29:D29"/>
    <mergeCell ref="B22:B24"/>
    <mergeCell ref="C22:D22"/>
    <mergeCell ref="Q22:R22"/>
    <mergeCell ref="C23:D23"/>
    <mergeCell ref="Q23:R23"/>
    <mergeCell ref="C24:D24"/>
    <mergeCell ref="Q24:R24"/>
    <mergeCell ref="Q29:R29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5:R25"/>
    <mergeCell ref="C26:D26"/>
    <mergeCell ref="Q26:R26"/>
    <mergeCell ref="C27:D27"/>
    <mergeCell ref="Q27:R27"/>
    <mergeCell ref="C28:D28"/>
    <mergeCell ref="Q28:R28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35"/>
  <sheetViews>
    <sheetView view="pageBreakPreview" topLeftCell="A4" zoomScale="80" zoomScaleNormal="100" zoomScaleSheetLayoutView="80" workbookViewId="0">
      <selection activeCell="F28" sqref="F28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33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34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69">
        <v>44013</v>
      </c>
      <c r="F5" s="39">
        <v>44044</v>
      </c>
      <c r="G5" s="39">
        <v>44075</v>
      </c>
      <c r="H5" s="39">
        <v>44105</v>
      </c>
      <c r="I5" s="39">
        <v>44136</v>
      </c>
      <c r="J5" s="39">
        <v>44166</v>
      </c>
      <c r="K5" s="39">
        <v>44197</v>
      </c>
      <c r="L5" s="39">
        <v>44228</v>
      </c>
      <c r="M5" s="39">
        <v>44256</v>
      </c>
      <c r="N5" s="39">
        <v>44287</v>
      </c>
      <c r="O5" s="39">
        <v>44317</v>
      </c>
      <c r="P5" s="70">
        <v>44348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173">
        <f>SUM(E6:P6)</f>
        <v>2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1</v>
      </c>
      <c r="G7" s="51">
        <v>0</v>
      </c>
      <c r="H7" s="51">
        <v>0</v>
      </c>
      <c r="I7" s="51">
        <v>0</v>
      </c>
      <c r="J7" s="51">
        <v>0</v>
      </c>
      <c r="K7" s="51">
        <v>1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94">
        <f>SUM(E7:P7)</f>
        <v>2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66</v>
      </c>
      <c r="F8" s="15">
        <v>67</v>
      </c>
      <c r="G8" s="15">
        <v>67</v>
      </c>
      <c r="H8" s="15">
        <v>67</v>
      </c>
      <c r="I8" s="15">
        <v>67</v>
      </c>
      <c r="J8" s="15">
        <v>67</v>
      </c>
      <c r="K8" s="15">
        <v>68</v>
      </c>
      <c r="L8" s="15">
        <v>68</v>
      </c>
      <c r="M8" s="15">
        <v>68</v>
      </c>
      <c r="N8" s="15">
        <v>68</v>
      </c>
      <c r="O8" s="16">
        <v>68</v>
      </c>
      <c r="P8" s="44">
        <v>68</v>
      </c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71</v>
      </c>
      <c r="F9" s="11">
        <v>72</v>
      </c>
      <c r="G9" s="11">
        <v>72</v>
      </c>
      <c r="H9" s="11">
        <v>72</v>
      </c>
      <c r="I9" s="11">
        <v>72</v>
      </c>
      <c r="J9" s="11">
        <v>72</v>
      </c>
      <c r="K9" s="11">
        <v>73</v>
      </c>
      <c r="L9" s="11">
        <v>73</v>
      </c>
      <c r="M9" s="11">
        <v>73</v>
      </c>
      <c r="N9" s="11">
        <v>73</v>
      </c>
      <c r="O9" s="11">
        <v>73</v>
      </c>
      <c r="P9" s="46">
        <v>73</v>
      </c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E9/3016</f>
        <v>2.3541114058355437E-2</v>
      </c>
      <c r="F10" s="20">
        <f t="shared" ref="F10:P10" si="0">F9/3016</f>
        <v>2.3872679045092837E-2</v>
      </c>
      <c r="G10" s="20">
        <f t="shared" si="0"/>
        <v>2.3872679045092837E-2</v>
      </c>
      <c r="H10" s="20">
        <f t="shared" si="0"/>
        <v>2.3872679045092837E-2</v>
      </c>
      <c r="I10" s="20">
        <f t="shared" si="0"/>
        <v>2.3872679045092837E-2</v>
      </c>
      <c r="J10" s="20">
        <f t="shared" si="0"/>
        <v>2.3872679045092837E-2</v>
      </c>
      <c r="K10" s="20">
        <f t="shared" si="0"/>
        <v>2.420424403183024E-2</v>
      </c>
      <c r="L10" s="20">
        <f t="shared" si="0"/>
        <v>2.420424403183024E-2</v>
      </c>
      <c r="M10" s="20">
        <f t="shared" si="0"/>
        <v>2.420424403183024E-2</v>
      </c>
      <c r="N10" s="20">
        <f t="shared" si="0"/>
        <v>2.420424403183024E-2</v>
      </c>
      <c r="O10" s="20">
        <f t="shared" si="0"/>
        <v>2.420424403183024E-2</v>
      </c>
      <c r="P10" s="20">
        <f t="shared" si="0"/>
        <v>2.420424403183024E-2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44</v>
      </c>
      <c r="F11" s="11">
        <v>43</v>
      </c>
      <c r="G11" s="11">
        <v>43</v>
      </c>
      <c r="H11" s="11">
        <v>43</v>
      </c>
      <c r="I11" s="11">
        <v>43</v>
      </c>
      <c r="J11" s="11">
        <v>43</v>
      </c>
      <c r="K11" s="11">
        <v>43</v>
      </c>
      <c r="L11" s="11">
        <v>43</v>
      </c>
      <c r="M11" s="11">
        <v>43</v>
      </c>
      <c r="N11" s="11">
        <v>43</v>
      </c>
      <c r="O11" s="11">
        <v>43</v>
      </c>
      <c r="P11" s="46">
        <v>43</v>
      </c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E11/65</f>
        <v>0.67692307692307696</v>
      </c>
      <c r="F12" s="22">
        <f t="shared" ref="F12:P12" si="1">F11/65</f>
        <v>0.66153846153846152</v>
      </c>
      <c r="G12" s="22">
        <f t="shared" si="1"/>
        <v>0.66153846153846152</v>
      </c>
      <c r="H12" s="22">
        <f t="shared" si="1"/>
        <v>0.66153846153846152</v>
      </c>
      <c r="I12" s="22">
        <f t="shared" si="1"/>
        <v>0.66153846153846152</v>
      </c>
      <c r="J12" s="22">
        <f t="shared" si="1"/>
        <v>0.66153846153846152</v>
      </c>
      <c r="K12" s="22">
        <f t="shared" si="1"/>
        <v>0.66153846153846152</v>
      </c>
      <c r="L12" s="22">
        <f t="shared" si="1"/>
        <v>0.66153846153846152</v>
      </c>
      <c r="M12" s="22">
        <f t="shared" si="1"/>
        <v>0.66153846153846152</v>
      </c>
      <c r="N12" s="22">
        <f t="shared" si="1"/>
        <v>0.66153846153846152</v>
      </c>
      <c r="O12" s="22">
        <f t="shared" si="1"/>
        <v>0.66153846153846152</v>
      </c>
      <c r="P12" s="47">
        <f t="shared" si="1"/>
        <v>0.66153846153846152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115</v>
      </c>
      <c r="F13" s="25">
        <v>88</v>
      </c>
      <c r="G13" s="25">
        <v>99</v>
      </c>
      <c r="H13" s="25">
        <v>128</v>
      </c>
      <c r="I13" s="25">
        <v>132</v>
      </c>
      <c r="J13" s="25">
        <v>126</v>
      </c>
      <c r="K13" s="25">
        <v>110</v>
      </c>
      <c r="L13" s="25">
        <v>100</v>
      </c>
      <c r="M13" s="25">
        <v>119</v>
      </c>
      <c r="N13" s="25">
        <v>150</v>
      </c>
      <c r="O13" s="26">
        <v>116</v>
      </c>
      <c r="P13" s="49">
        <v>98</v>
      </c>
      <c r="Q13" s="75">
        <f>SUM(E13:P13)</f>
        <v>1381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1717890</v>
      </c>
      <c r="F14" s="51">
        <v>817626</v>
      </c>
      <c r="G14" s="11">
        <v>1149011</v>
      </c>
      <c r="H14" s="11">
        <v>1512578</v>
      </c>
      <c r="I14" s="11">
        <v>1714824</v>
      </c>
      <c r="J14" s="11">
        <v>1758083</v>
      </c>
      <c r="K14" s="11">
        <v>1053279</v>
      </c>
      <c r="L14" s="11">
        <v>892277</v>
      </c>
      <c r="M14" s="11">
        <v>1241662</v>
      </c>
      <c r="N14" s="11">
        <v>1786312</v>
      </c>
      <c r="O14" s="12">
        <v>1620746</v>
      </c>
      <c r="P14" s="46">
        <v>1416297</v>
      </c>
      <c r="Q14" s="94">
        <f>SUM(E14:P14)</f>
        <v>16680585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8590</v>
      </c>
      <c r="F15" s="59">
        <v>4089</v>
      </c>
      <c r="G15" s="59">
        <v>5746</v>
      </c>
      <c r="H15" s="59">
        <v>7564</v>
      </c>
      <c r="I15" s="59">
        <v>8575</v>
      </c>
      <c r="J15" s="59">
        <v>8792</v>
      </c>
      <c r="K15" s="59">
        <v>5267</v>
      </c>
      <c r="L15" s="59">
        <v>4463</v>
      </c>
      <c r="M15" s="59">
        <v>6209</v>
      </c>
      <c r="N15" s="59">
        <v>8933</v>
      </c>
      <c r="O15" s="59">
        <v>8105</v>
      </c>
      <c r="P15" s="60">
        <v>7083</v>
      </c>
      <c r="Q15" s="75">
        <f>SUM(E15:P15)</f>
        <v>83416</v>
      </c>
      <c r="R15" s="76"/>
      <c r="S15" s="1" t="s">
        <v>32</v>
      </c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31500</v>
      </c>
      <c r="N16" s="31"/>
      <c r="O16" s="32"/>
      <c r="P16" s="33"/>
      <c r="Q16" s="83">
        <f>G16+M16</f>
        <v>91500</v>
      </c>
      <c r="R16" s="84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44013</v>
      </c>
      <c r="F21" s="35">
        <v>44044</v>
      </c>
      <c r="G21" s="35">
        <v>44075</v>
      </c>
      <c r="H21" s="35">
        <v>44105</v>
      </c>
      <c r="I21" s="35">
        <v>44136</v>
      </c>
      <c r="J21" s="35">
        <v>44166</v>
      </c>
      <c r="K21" s="35">
        <v>44197</v>
      </c>
      <c r="L21" s="35">
        <v>44228</v>
      </c>
      <c r="M21" s="35">
        <v>44256</v>
      </c>
      <c r="N21" s="35">
        <v>44287</v>
      </c>
      <c r="O21" s="35">
        <v>44317</v>
      </c>
      <c r="P21" s="36">
        <v>44348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22">
        <f>SUM(E22:P22)</f>
        <v>0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9</v>
      </c>
      <c r="F23" s="18">
        <v>7</v>
      </c>
      <c r="G23" s="18">
        <v>6</v>
      </c>
      <c r="H23" s="18">
        <v>3</v>
      </c>
      <c r="I23" s="18">
        <v>9</v>
      </c>
      <c r="J23" s="18">
        <v>8</v>
      </c>
      <c r="K23" s="18">
        <v>0</v>
      </c>
      <c r="L23" s="18">
        <v>2</v>
      </c>
      <c r="M23" s="18">
        <v>6</v>
      </c>
      <c r="N23" s="18">
        <v>7</v>
      </c>
      <c r="O23" s="18">
        <v>5</v>
      </c>
      <c r="P23" s="18">
        <v>3</v>
      </c>
      <c r="Q23" s="79">
        <f>SUM(E23:P23)</f>
        <v>65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2">SUM(E22:E23)</f>
        <v>9</v>
      </c>
      <c r="F24" s="57">
        <f t="shared" si="2"/>
        <v>7</v>
      </c>
      <c r="G24" s="57">
        <f t="shared" si="2"/>
        <v>6</v>
      </c>
      <c r="H24" s="57">
        <f t="shared" si="2"/>
        <v>3</v>
      </c>
      <c r="I24" s="57">
        <f t="shared" si="2"/>
        <v>9</v>
      </c>
      <c r="J24" s="57">
        <f t="shared" si="2"/>
        <v>8</v>
      </c>
      <c r="K24" s="57">
        <f t="shared" si="2"/>
        <v>0</v>
      </c>
      <c r="L24" s="57">
        <f t="shared" si="2"/>
        <v>2</v>
      </c>
      <c r="M24" s="57">
        <f t="shared" si="2"/>
        <v>6</v>
      </c>
      <c r="N24" s="57">
        <f t="shared" si="2"/>
        <v>7</v>
      </c>
      <c r="O24" s="57">
        <f t="shared" si="2"/>
        <v>5</v>
      </c>
      <c r="P24" s="57">
        <f t="shared" si="2"/>
        <v>3</v>
      </c>
      <c r="Q24" s="126">
        <f>SUM(E24:P24)</f>
        <v>65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55</v>
      </c>
      <c r="F25" s="15">
        <v>54</v>
      </c>
      <c r="G25" s="15">
        <v>54</v>
      </c>
      <c r="H25" s="15">
        <v>54</v>
      </c>
      <c r="I25" s="15">
        <v>54</v>
      </c>
      <c r="J25" s="15">
        <v>54</v>
      </c>
      <c r="K25" s="15">
        <v>54</v>
      </c>
      <c r="L25" s="15">
        <v>53</v>
      </c>
      <c r="M25" s="15">
        <v>52</v>
      </c>
      <c r="N25" s="15">
        <v>52</v>
      </c>
      <c r="O25" s="16">
        <v>52</v>
      </c>
      <c r="P25" s="16">
        <v>51</v>
      </c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800</v>
      </c>
      <c r="F26" s="18">
        <v>797</v>
      </c>
      <c r="G26" s="18">
        <v>787</v>
      </c>
      <c r="H26" s="18">
        <v>779</v>
      </c>
      <c r="I26" s="18">
        <v>780</v>
      </c>
      <c r="J26" s="18">
        <v>780</v>
      </c>
      <c r="K26" s="18">
        <v>772</v>
      </c>
      <c r="L26" s="18">
        <v>772</v>
      </c>
      <c r="M26" s="18">
        <v>775</v>
      </c>
      <c r="N26" s="18">
        <v>774</v>
      </c>
      <c r="O26" s="62">
        <v>774</v>
      </c>
      <c r="P26" s="62">
        <v>778</v>
      </c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f t="shared" ref="E27:P27" si="3">SUM(E25:E26)</f>
        <v>855</v>
      </c>
      <c r="F27" s="11">
        <f t="shared" si="3"/>
        <v>851</v>
      </c>
      <c r="G27" s="11">
        <f t="shared" si="3"/>
        <v>841</v>
      </c>
      <c r="H27" s="11">
        <f t="shared" si="3"/>
        <v>833</v>
      </c>
      <c r="I27" s="11">
        <f t="shared" si="3"/>
        <v>834</v>
      </c>
      <c r="J27" s="11">
        <f t="shared" si="3"/>
        <v>834</v>
      </c>
      <c r="K27" s="11">
        <f t="shared" si="3"/>
        <v>826</v>
      </c>
      <c r="L27" s="11">
        <f t="shared" si="3"/>
        <v>825</v>
      </c>
      <c r="M27" s="11">
        <f t="shared" si="3"/>
        <v>827</v>
      </c>
      <c r="N27" s="11">
        <f t="shared" si="3"/>
        <v>826</v>
      </c>
      <c r="O27" s="11">
        <f t="shared" si="3"/>
        <v>826</v>
      </c>
      <c r="P27" s="12">
        <f t="shared" si="3"/>
        <v>829</v>
      </c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>E27/3016</f>
        <v>0.28348806366047746</v>
      </c>
      <c r="F28" s="20">
        <f>F27/3016</f>
        <v>0.28216180371352784</v>
      </c>
      <c r="G28" s="20">
        <f t="shared" ref="G28:P28" si="4">G27/3016</f>
        <v>0.27884615384615385</v>
      </c>
      <c r="H28" s="20">
        <f t="shared" si="4"/>
        <v>0.27619363395225466</v>
      </c>
      <c r="I28" s="20">
        <f t="shared" si="4"/>
        <v>0.27652519893899202</v>
      </c>
      <c r="J28" s="20">
        <f t="shared" si="4"/>
        <v>0.27652519893899202</v>
      </c>
      <c r="K28" s="20">
        <f t="shared" si="4"/>
        <v>0.27387267904509283</v>
      </c>
      <c r="L28" s="20">
        <f t="shared" si="4"/>
        <v>0.27354111405835546</v>
      </c>
      <c r="M28" s="20">
        <f t="shared" si="4"/>
        <v>0.27420424403183025</v>
      </c>
      <c r="N28" s="20">
        <f t="shared" si="4"/>
        <v>0.27387267904509283</v>
      </c>
      <c r="O28" s="20">
        <f t="shared" si="4"/>
        <v>0.27387267904509283</v>
      </c>
      <c r="P28" s="20">
        <f t="shared" si="4"/>
        <v>0.27486737400530503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1.5151515151515152E-2</v>
      </c>
      <c r="K30" s="22">
        <f t="shared" si="5"/>
        <v>1.5151515151515152E-2</v>
      </c>
      <c r="L30" s="22">
        <f t="shared" si="5"/>
        <v>1.5151515151515152E-2</v>
      </c>
      <c r="M30" s="22">
        <f t="shared" si="5"/>
        <v>1.5151515151515152E-2</v>
      </c>
      <c r="N30" s="22">
        <f t="shared" si="5"/>
        <v>1.5151515151515152E-2</v>
      </c>
      <c r="O30" s="22">
        <f t="shared" si="5"/>
        <v>0</v>
      </c>
      <c r="P30" s="23">
        <f t="shared" si="5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1404</v>
      </c>
      <c r="F31" s="25">
        <v>1243</v>
      </c>
      <c r="G31" s="25">
        <v>1350</v>
      </c>
      <c r="H31" s="25">
        <v>1611</v>
      </c>
      <c r="I31" s="25">
        <v>1398</v>
      </c>
      <c r="J31" s="25">
        <v>1432</v>
      </c>
      <c r="K31" s="25">
        <v>1108</v>
      </c>
      <c r="L31" s="25">
        <v>1150</v>
      </c>
      <c r="M31" s="25">
        <v>1343</v>
      </c>
      <c r="N31" s="25">
        <v>1473</v>
      </c>
      <c r="O31" s="26">
        <v>1461</v>
      </c>
      <c r="P31" s="26">
        <v>1346</v>
      </c>
      <c r="Q31" s="75">
        <f>SUM(E31:P31)</f>
        <v>16319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10165271</v>
      </c>
      <c r="F32" s="11">
        <v>9223120</v>
      </c>
      <c r="G32" s="11">
        <v>9952023</v>
      </c>
      <c r="H32" s="11">
        <v>10139743</v>
      </c>
      <c r="I32" s="11">
        <v>9913013</v>
      </c>
      <c r="J32" s="11">
        <v>10006229</v>
      </c>
      <c r="K32" s="11">
        <v>7403064</v>
      </c>
      <c r="L32" s="11">
        <v>6464018</v>
      </c>
      <c r="M32" s="11">
        <v>9692610</v>
      </c>
      <c r="N32" s="11">
        <v>10242078</v>
      </c>
      <c r="O32" s="12">
        <v>9678749</v>
      </c>
      <c r="P32" s="12">
        <v>7937874</v>
      </c>
      <c r="Q32" s="94">
        <f>SUM(E32:P32)</f>
        <v>110817792</v>
      </c>
      <c r="R32" s="95"/>
    </row>
    <row r="33" spans="2:19" ht="15" customHeight="1" x14ac:dyDescent="0.15">
      <c r="B33" s="71" t="s">
        <v>4</v>
      </c>
      <c r="C33" s="73" t="s">
        <v>13</v>
      </c>
      <c r="D33" s="74"/>
      <c r="E33" s="65">
        <v>30500</v>
      </c>
      <c r="F33" s="59">
        <v>27672</v>
      </c>
      <c r="G33" s="59">
        <v>29860</v>
      </c>
      <c r="H33" s="59">
        <v>30423</v>
      </c>
      <c r="I33" s="59">
        <v>29743</v>
      </c>
      <c r="J33" s="59">
        <v>30024</v>
      </c>
      <c r="K33" s="59">
        <v>22213</v>
      </c>
      <c r="L33" s="59">
        <v>19397</v>
      </c>
      <c r="M33" s="59">
        <v>29080</v>
      </c>
      <c r="N33" s="59">
        <v>30731</v>
      </c>
      <c r="O33" s="63">
        <v>29039</v>
      </c>
      <c r="P33" s="60">
        <v>23817</v>
      </c>
      <c r="Q33" s="75">
        <f>SUM(E33:P33)</f>
        <v>332499</v>
      </c>
      <c r="R33" s="76"/>
      <c r="S33" s="1" t="s">
        <v>32</v>
      </c>
    </row>
    <row r="34" spans="2:19" ht="15" customHeight="1" x14ac:dyDescent="0.15">
      <c r="B34" s="71"/>
      <c r="C34" s="77" t="s">
        <v>14</v>
      </c>
      <c r="D34" s="78"/>
      <c r="E34" s="27"/>
      <c r="F34" s="28"/>
      <c r="G34" s="18">
        <v>93000</v>
      </c>
      <c r="H34" s="28"/>
      <c r="I34" s="28"/>
      <c r="J34" s="28"/>
      <c r="K34" s="28"/>
      <c r="L34" s="28"/>
      <c r="M34" s="18">
        <v>69000</v>
      </c>
      <c r="N34" s="28"/>
      <c r="O34" s="64"/>
      <c r="P34" s="66"/>
      <c r="Q34" s="79">
        <f>SUM(E34:P34)</f>
        <v>162000</v>
      </c>
      <c r="R34" s="80"/>
      <c r="S34" s="1" t="s">
        <v>32</v>
      </c>
    </row>
    <row r="35" spans="2:19" ht="15" customHeight="1" thickBot="1" x14ac:dyDescent="0.2">
      <c r="B35" s="72"/>
      <c r="C35" s="81" t="s">
        <v>15</v>
      </c>
      <c r="D35" s="82"/>
      <c r="E35" s="29">
        <v>15000</v>
      </c>
      <c r="F35" s="30">
        <v>0</v>
      </c>
      <c r="G35" s="30">
        <v>5000</v>
      </c>
      <c r="H35" s="30">
        <v>45000</v>
      </c>
      <c r="I35" s="30">
        <v>0</v>
      </c>
      <c r="J35" s="30">
        <v>0</v>
      </c>
      <c r="K35" s="30">
        <v>20000</v>
      </c>
      <c r="L35" s="30">
        <v>0</v>
      </c>
      <c r="M35" s="30">
        <v>15000</v>
      </c>
      <c r="N35" s="30">
        <v>0</v>
      </c>
      <c r="O35" s="30">
        <v>0</v>
      </c>
      <c r="P35" s="30">
        <v>0</v>
      </c>
      <c r="Q35" s="83">
        <f>SUM(E35:P35)</f>
        <v>100000</v>
      </c>
      <c r="R35" s="84"/>
      <c r="S35" s="1" t="s">
        <v>29</v>
      </c>
    </row>
  </sheetData>
  <mergeCells count="63">
    <mergeCell ref="B33:B35"/>
    <mergeCell ref="C33:D33"/>
    <mergeCell ref="Q33:R33"/>
    <mergeCell ref="C34:D34"/>
    <mergeCell ref="Q34:R34"/>
    <mergeCell ref="C35:D35"/>
    <mergeCell ref="Q35:R35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T1:W3"/>
    <mergeCell ref="B5:D5"/>
    <mergeCell ref="Q5:R5"/>
    <mergeCell ref="B6:B7"/>
    <mergeCell ref="C6:D6"/>
    <mergeCell ref="Q6:R6"/>
    <mergeCell ref="C7:D7"/>
    <mergeCell ref="Q7:R7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31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30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38">
        <v>43647</v>
      </c>
      <c r="F5" s="38">
        <v>43678</v>
      </c>
      <c r="G5" s="38">
        <v>43709</v>
      </c>
      <c r="H5" s="38">
        <v>43739</v>
      </c>
      <c r="I5" s="38">
        <v>43770</v>
      </c>
      <c r="J5" s="38">
        <v>43800</v>
      </c>
      <c r="K5" s="38">
        <v>43831</v>
      </c>
      <c r="L5" s="38">
        <v>43862</v>
      </c>
      <c r="M5" s="38">
        <v>43891</v>
      </c>
      <c r="N5" s="38">
        <v>43922</v>
      </c>
      <c r="O5" s="38">
        <v>43952</v>
      </c>
      <c r="P5" s="38">
        <v>43983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9">
        <v>0</v>
      </c>
      <c r="P6" s="41">
        <v>1</v>
      </c>
      <c r="Q6" s="173">
        <f>SUM(E6:P6)</f>
        <v>1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42">
        <v>1</v>
      </c>
      <c r="Q7" s="94">
        <f>SUM(E7:P7)</f>
        <v>1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66</v>
      </c>
      <c r="F8" s="15">
        <v>66</v>
      </c>
      <c r="G8" s="15">
        <v>66</v>
      </c>
      <c r="H8" s="15">
        <v>66</v>
      </c>
      <c r="I8" s="15">
        <v>66</v>
      </c>
      <c r="J8" s="15">
        <v>66</v>
      </c>
      <c r="K8" s="15">
        <v>66</v>
      </c>
      <c r="L8" s="15">
        <v>66</v>
      </c>
      <c r="M8" s="15">
        <v>66</v>
      </c>
      <c r="N8" s="15">
        <v>66</v>
      </c>
      <c r="O8" s="16">
        <v>66</v>
      </c>
      <c r="P8" s="44">
        <v>66</v>
      </c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70</v>
      </c>
      <c r="F9" s="11">
        <v>70</v>
      </c>
      <c r="G9" s="11">
        <v>70</v>
      </c>
      <c r="H9" s="11">
        <v>70</v>
      </c>
      <c r="I9" s="11">
        <v>70</v>
      </c>
      <c r="J9" s="11">
        <v>70</v>
      </c>
      <c r="K9" s="11">
        <v>70</v>
      </c>
      <c r="L9" s="11">
        <v>70</v>
      </c>
      <c r="M9" s="11">
        <v>70</v>
      </c>
      <c r="N9" s="11">
        <v>70</v>
      </c>
      <c r="O9" s="11">
        <v>70</v>
      </c>
      <c r="P9" s="46">
        <v>71</v>
      </c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E9/3016</f>
        <v>2.3209549071618037E-2</v>
      </c>
      <c r="F10" s="20">
        <f t="shared" ref="F10:P10" si="0">F9/3016</f>
        <v>2.3209549071618037E-2</v>
      </c>
      <c r="G10" s="20">
        <f t="shared" si="0"/>
        <v>2.3209549071618037E-2</v>
      </c>
      <c r="H10" s="20">
        <f t="shared" si="0"/>
        <v>2.3209549071618037E-2</v>
      </c>
      <c r="I10" s="20">
        <f t="shared" si="0"/>
        <v>2.3209549071618037E-2</v>
      </c>
      <c r="J10" s="20">
        <f t="shared" si="0"/>
        <v>2.3209549071618037E-2</v>
      </c>
      <c r="K10" s="20">
        <f t="shared" si="0"/>
        <v>2.3209549071618037E-2</v>
      </c>
      <c r="L10" s="20">
        <f t="shared" si="0"/>
        <v>2.3209549071618037E-2</v>
      </c>
      <c r="M10" s="20">
        <f t="shared" si="0"/>
        <v>2.3209549071618037E-2</v>
      </c>
      <c r="N10" s="20">
        <f t="shared" si="0"/>
        <v>2.3209549071618037E-2</v>
      </c>
      <c r="O10" s="20">
        <f t="shared" si="0"/>
        <v>2.3209549071618037E-2</v>
      </c>
      <c r="P10" s="20">
        <f t="shared" si="0"/>
        <v>2.3541114058355437E-2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45</v>
      </c>
      <c r="F11" s="11">
        <v>45</v>
      </c>
      <c r="G11" s="11">
        <v>45</v>
      </c>
      <c r="H11" s="11">
        <v>45</v>
      </c>
      <c r="I11" s="11">
        <v>45</v>
      </c>
      <c r="J11" s="11">
        <v>45</v>
      </c>
      <c r="K11" s="11">
        <v>45</v>
      </c>
      <c r="L11" s="11">
        <v>45</v>
      </c>
      <c r="M11" s="11">
        <v>45</v>
      </c>
      <c r="N11" s="11">
        <v>45</v>
      </c>
      <c r="O11" s="11">
        <v>45</v>
      </c>
      <c r="P11" s="46">
        <v>45</v>
      </c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E11/66</f>
        <v>0.68181818181818177</v>
      </c>
      <c r="F12" s="22">
        <f t="shared" ref="F12:P12" si="1">F11/66</f>
        <v>0.68181818181818177</v>
      </c>
      <c r="G12" s="22">
        <f t="shared" si="1"/>
        <v>0.68181818181818177</v>
      </c>
      <c r="H12" s="22">
        <f t="shared" si="1"/>
        <v>0.68181818181818177</v>
      </c>
      <c r="I12" s="22">
        <f t="shared" si="1"/>
        <v>0.68181818181818177</v>
      </c>
      <c r="J12" s="22">
        <f t="shared" si="1"/>
        <v>0.68181818181818177</v>
      </c>
      <c r="K12" s="22">
        <f t="shared" si="1"/>
        <v>0.68181818181818177</v>
      </c>
      <c r="L12" s="22">
        <f t="shared" si="1"/>
        <v>0.68181818181818177</v>
      </c>
      <c r="M12" s="22">
        <f t="shared" si="1"/>
        <v>0.68181818181818177</v>
      </c>
      <c r="N12" s="22">
        <f t="shared" si="1"/>
        <v>0.68181818181818177</v>
      </c>
      <c r="O12" s="22">
        <f t="shared" si="1"/>
        <v>0.68181818181818177</v>
      </c>
      <c r="P12" s="47">
        <f t="shared" si="1"/>
        <v>0.68181818181818177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144</v>
      </c>
      <c r="F13" s="25">
        <v>137</v>
      </c>
      <c r="G13" s="25">
        <v>173</v>
      </c>
      <c r="H13" s="25">
        <v>154</v>
      </c>
      <c r="I13" s="25">
        <v>149</v>
      </c>
      <c r="J13" s="25">
        <v>168</v>
      </c>
      <c r="K13" s="25">
        <v>112</v>
      </c>
      <c r="L13" s="25">
        <v>134</v>
      </c>
      <c r="M13" s="25">
        <v>146</v>
      </c>
      <c r="N13" s="25">
        <v>101</v>
      </c>
      <c r="O13" s="26">
        <v>75</v>
      </c>
      <c r="P13" s="49">
        <v>115</v>
      </c>
      <c r="Q13" s="75">
        <f>SUM(E13:P13)</f>
        <v>1608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1275436</v>
      </c>
      <c r="F14" s="51">
        <v>1310498</v>
      </c>
      <c r="G14" s="11">
        <v>1274952</v>
      </c>
      <c r="H14" s="11">
        <v>1676281</v>
      </c>
      <c r="I14" s="11">
        <v>1578743</v>
      </c>
      <c r="J14" s="11">
        <v>1649487</v>
      </c>
      <c r="K14" s="11">
        <v>883705</v>
      </c>
      <c r="L14" s="11">
        <v>1967131</v>
      </c>
      <c r="M14" s="11">
        <v>1513775</v>
      </c>
      <c r="N14" s="11">
        <v>616716</v>
      </c>
      <c r="O14" s="12">
        <v>650487</v>
      </c>
      <c r="P14" s="46">
        <v>1717890</v>
      </c>
      <c r="Q14" s="94">
        <f>SUM(E14:P14)</f>
        <v>16115101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6378</v>
      </c>
      <c r="F15" s="59">
        <v>6553</v>
      </c>
      <c r="G15" s="59">
        <v>6375</v>
      </c>
      <c r="H15" s="59">
        <v>8382</v>
      </c>
      <c r="I15" s="59">
        <v>7894</v>
      </c>
      <c r="J15" s="59">
        <v>8248</v>
      </c>
      <c r="K15" s="59">
        <v>4419</v>
      </c>
      <c r="L15" s="59">
        <v>9836</v>
      </c>
      <c r="M15" s="59">
        <v>7569</v>
      </c>
      <c r="N15" s="59">
        <v>3084</v>
      </c>
      <c r="O15" s="59">
        <v>3253</v>
      </c>
      <c r="P15" s="60">
        <v>8590</v>
      </c>
      <c r="Q15" s="75">
        <f>SUM(E15:P15)</f>
        <v>80581</v>
      </c>
      <c r="R15" s="76"/>
      <c r="S15" s="1" t="s">
        <v>32</v>
      </c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28500</v>
      </c>
      <c r="N16" s="31"/>
      <c r="O16" s="32"/>
      <c r="P16" s="33"/>
      <c r="Q16" s="83">
        <f>G16+M16</f>
        <v>88500</v>
      </c>
      <c r="R16" s="84"/>
      <c r="S16" s="1" t="s">
        <v>32</v>
      </c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43647</v>
      </c>
      <c r="F21" s="35">
        <v>43678</v>
      </c>
      <c r="G21" s="35">
        <v>43709</v>
      </c>
      <c r="H21" s="35">
        <v>43739</v>
      </c>
      <c r="I21" s="35">
        <v>43770</v>
      </c>
      <c r="J21" s="35">
        <v>43800</v>
      </c>
      <c r="K21" s="35">
        <v>43831</v>
      </c>
      <c r="L21" s="35">
        <v>43862</v>
      </c>
      <c r="M21" s="35">
        <v>43891</v>
      </c>
      <c r="N21" s="35">
        <v>43922</v>
      </c>
      <c r="O21" s="35">
        <v>43952</v>
      </c>
      <c r="P21" s="36">
        <v>43983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0</v>
      </c>
      <c r="F22" s="56">
        <v>0</v>
      </c>
      <c r="G22" s="56">
        <v>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22">
        <f>SUM(E22:P22)</f>
        <v>1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5</v>
      </c>
      <c r="F23" s="18">
        <v>5</v>
      </c>
      <c r="G23" s="18">
        <v>4</v>
      </c>
      <c r="H23" s="18">
        <v>2</v>
      </c>
      <c r="I23" s="18">
        <v>5</v>
      </c>
      <c r="J23" s="18">
        <v>8</v>
      </c>
      <c r="K23" s="18">
        <v>4</v>
      </c>
      <c r="L23" s="18">
        <v>3</v>
      </c>
      <c r="M23" s="18">
        <v>5</v>
      </c>
      <c r="N23" s="18">
        <v>4</v>
      </c>
      <c r="O23" s="18">
        <v>6</v>
      </c>
      <c r="P23" s="18">
        <v>4</v>
      </c>
      <c r="Q23" s="79">
        <f>SUM(E23:P23)</f>
        <v>55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2">SUM(E22:E23)</f>
        <v>5</v>
      </c>
      <c r="F24" s="57">
        <f t="shared" si="2"/>
        <v>5</v>
      </c>
      <c r="G24" s="57">
        <f t="shared" si="2"/>
        <v>5</v>
      </c>
      <c r="H24" s="57">
        <f t="shared" si="2"/>
        <v>2</v>
      </c>
      <c r="I24" s="57">
        <f t="shared" si="2"/>
        <v>5</v>
      </c>
      <c r="J24" s="57">
        <f t="shared" si="2"/>
        <v>8</v>
      </c>
      <c r="K24" s="57">
        <f t="shared" si="2"/>
        <v>4</v>
      </c>
      <c r="L24" s="57">
        <f t="shared" si="2"/>
        <v>3</v>
      </c>
      <c r="M24" s="57">
        <f t="shared" si="2"/>
        <v>5</v>
      </c>
      <c r="N24" s="57">
        <f t="shared" si="2"/>
        <v>4</v>
      </c>
      <c r="O24" s="57">
        <f t="shared" si="2"/>
        <v>6</v>
      </c>
      <c r="P24" s="57">
        <f t="shared" si="2"/>
        <v>4</v>
      </c>
      <c r="Q24" s="126">
        <f>SUM(E24:P24)</f>
        <v>56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58</v>
      </c>
      <c r="F25" s="15">
        <v>58</v>
      </c>
      <c r="G25" s="15">
        <v>59</v>
      </c>
      <c r="H25" s="15">
        <v>57</v>
      </c>
      <c r="I25" s="15">
        <v>57</v>
      </c>
      <c r="J25" s="15">
        <v>57</v>
      </c>
      <c r="K25" s="15">
        <v>56</v>
      </c>
      <c r="L25" s="15">
        <v>56</v>
      </c>
      <c r="M25" s="15">
        <v>56</v>
      </c>
      <c r="N25" s="15">
        <v>56</v>
      </c>
      <c r="O25" s="16">
        <v>56</v>
      </c>
      <c r="P25" s="16">
        <v>55</v>
      </c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822</v>
      </c>
      <c r="F26" s="18">
        <v>810</v>
      </c>
      <c r="G26" s="18">
        <v>807</v>
      </c>
      <c r="H26" s="18">
        <v>801</v>
      </c>
      <c r="I26" s="18">
        <v>798</v>
      </c>
      <c r="J26" s="18">
        <v>798</v>
      </c>
      <c r="K26" s="18">
        <v>791</v>
      </c>
      <c r="L26" s="18">
        <v>789</v>
      </c>
      <c r="M26" s="18">
        <v>793</v>
      </c>
      <c r="N26" s="18">
        <v>795</v>
      </c>
      <c r="O26" s="62">
        <v>796</v>
      </c>
      <c r="P26" s="62">
        <v>794</v>
      </c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f t="shared" ref="E27:P27" si="3">SUM(E25:E26)</f>
        <v>880</v>
      </c>
      <c r="F27" s="11">
        <f t="shared" si="3"/>
        <v>868</v>
      </c>
      <c r="G27" s="11">
        <f t="shared" si="3"/>
        <v>866</v>
      </c>
      <c r="H27" s="11">
        <f t="shared" si="3"/>
        <v>858</v>
      </c>
      <c r="I27" s="11">
        <f t="shared" si="3"/>
        <v>855</v>
      </c>
      <c r="J27" s="11">
        <f t="shared" si="3"/>
        <v>855</v>
      </c>
      <c r="K27" s="11">
        <f t="shared" si="3"/>
        <v>847</v>
      </c>
      <c r="L27" s="11">
        <f t="shared" si="3"/>
        <v>845</v>
      </c>
      <c r="M27" s="11">
        <f t="shared" si="3"/>
        <v>849</v>
      </c>
      <c r="N27" s="11">
        <f t="shared" si="3"/>
        <v>851</v>
      </c>
      <c r="O27" s="11">
        <f t="shared" si="3"/>
        <v>852</v>
      </c>
      <c r="P27" s="12">
        <f t="shared" si="3"/>
        <v>849</v>
      </c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>E27/3016</f>
        <v>0.29177718832891247</v>
      </c>
      <c r="F28" s="20">
        <f>F27/3016</f>
        <v>0.28779840848806365</v>
      </c>
      <c r="G28" s="20">
        <f t="shared" ref="G28:P28" si="4">G27/3016</f>
        <v>0.28713527851458887</v>
      </c>
      <c r="H28" s="20">
        <f t="shared" si="4"/>
        <v>0.28448275862068967</v>
      </c>
      <c r="I28" s="20">
        <f t="shared" si="4"/>
        <v>0.28348806366047746</v>
      </c>
      <c r="J28" s="20">
        <f t="shared" si="4"/>
        <v>0.28348806366047746</v>
      </c>
      <c r="K28" s="20">
        <f t="shared" si="4"/>
        <v>0.28083554376657827</v>
      </c>
      <c r="L28" s="20">
        <f t="shared" si="4"/>
        <v>0.28017241379310343</v>
      </c>
      <c r="M28" s="20">
        <f t="shared" si="4"/>
        <v>0.28149867374005305</v>
      </c>
      <c r="N28" s="20">
        <f t="shared" si="4"/>
        <v>0.28216180371352784</v>
      </c>
      <c r="O28" s="20">
        <f t="shared" si="4"/>
        <v>0.28249336870026526</v>
      </c>
      <c r="P28" s="20">
        <f t="shared" si="4"/>
        <v>0.28149867374005305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1236</v>
      </c>
      <c r="F31" s="25">
        <v>1143</v>
      </c>
      <c r="G31" s="25">
        <v>1138</v>
      </c>
      <c r="H31" s="25">
        <v>1375</v>
      </c>
      <c r="I31" s="25">
        <v>1361</v>
      </c>
      <c r="J31" s="25">
        <v>1389</v>
      </c>
      <c r="K31" s="25">
        <v>1163</v>
      </c>
      <c r="L31" s="25">
        <v>1182</v>
      </c>
      <c r="M31" s="25">
        <v>1309</v>
      </c>
      <c r="N31" s="25">
        <v>1187</v>
      </c>
      <c r="O31" s="26">
        <v>979</v>
      </c>
      <c r="P31" s="26">
        <v>1241</v>
      </c>
      <c r="Q31" s="75">
        <f>SUM(E31:P31)</f>
        <v>14703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10460583</v>
      </c>
      <c r="F32" s="11">
        <v>12160056</v>
      </c>
      <c r="G32" s="11">
        <v>11700406</v>
      </c>
      <c r="H32" s="11">
        <v>12473193</v>
      </c>
      <c r="I32" s="11">
        <v>12495625</v>
      </c>
      <c r="J32" s="11">
        <v>12902963</v>
      </c>
      <c r="K32" s="11">
        <v>13468257</v>
      </c>
      <c r="L32" s="11">
        <v>9353322</v>
      </c>
      <c r="M32" s="11">
        <v>10503185</v>
      </c>
      <c r="N32" s="11">
        <v>7635292</v>
      </c>
      <c r="O32" s="12">
        <v>7212412</v>
      </c>
      <c r="P32" s="12">
        <v>9276183</v>
      </c>
      <c r="Q32" s="94">
        <f>SUM(E32:P32)</f>
        <v>129641477</v>
      </c>
      <c r="R32" s="95"/>
    </row>
    <row r="33" spans="2:19" ht="15" customHeight="1" x14ac:dyDescent="0.15">
      <c r="B33" s="71" t="s">
        <v>4</v>
      </c>
      <c r="C33" s="73" t="s">
        <v>13</v>
      </c>
      <c r="D33" s="74"/>
      <c r="E33" s="65">
        <v>31387</v>
      </c>
      <c r="F33" s="59">
        <v>36486</v>
      </c>
      <c r="G33" s="59">
        <v>35105</v>
      </c>
      <c r="H33" s="59">
        <v>37423</v>
      </c>
      <c r="I33" s="59">
        <v>37491</v>
      </c>
      <c r="J33" s="59">
        <v>38713</v>
      </c>
      <c r="K33" s="59">
        <v>40409</v>
      </c>
      <c r="L33" s="59">
        <v>28064</v>
      </c>
      <c r="M33" s="59">
        <v>31514</v>
      </c>
      <c r="N33" s="59">
        <v>22911</v>
      </c>
      <c r="O33" s="63">
        <v>21641</v>
      </c>
      <c r="P33" s="60">
        <v>27832</v>
      </c>
      <c r="Q33" s="75">
        <f>SUM(E33:P33)</f>
        <v>388976</v>
      </c>
      <c r="R33" s="76"/>
      <c r="S33" s="1" t="s">
        <v>32</v>
      </c>
    </row>
    <row r="34" spans="2:19" ht="15" customHeight="1" x14ac:dyDescent="0.15">
      <c r="B34" s="71"/>
      <c r="C34" s="77" t="s">
        <v>14</v>
      </c>
      <c r="D34" s="78"/>
      <c r="E34" s="27"/>
      <c r="F34" s="28"/>
      <c r="G34" s="18">
        <v>216000</v>
      </c>
      <c r="H34" s="28"/>
      <c r="I34" s="28"/>
      <c r="J34" s="28"/>
      <c r="K34" s="28"/>
      <c r="L34" s="28"/>
      <c r="M34" s="18">
        <v>75000</v>
      </c>
      <c r="N34" s="28"/>
      <c r="O34" s="64"/>
      <c r="P34" s="66"/>
      <c r="Q34" s="79">
        <f>SUM(E34:P34)</f>
        <v>291000</v>
      </c>
      <c r="R34" s="80"/>
      <c r="S34" s="1" t="s">
        <v>32</v>
      </c>
    </row>
    <row r="35" spans="2:19" ht="15" customHeight="1" thickBot="1" x14ac:dyDescent="0.2">
      <c r="B35" s="72"/>
      <c r="C35" s="81" t="s">
        <v>15</v>
      </c>
      <c r="D35" s="82"/>
      <c r="E35" s="29">
        <v>5000</v>
      </c>
      <c r="F35" s="30">
        <v>0</v>
      </c>
      <c r="G35" s="30">
        <v>0</v>
      </c>
      <c r="H35" s="30">
        <v>5000</v>
      </c>
      <c r="I35" s="30">
        <v>40000</v>
      </c>
      <c r="J35" s="30">
        <v>20000</v>
      </c>
      <c r="K35" s="30">
        <v>0</v>
      </c>
      <c r="L35" s="30">
        <v>25000</v>
      </c>
      <c r="M35" s="30">
        <v>1000</v>
      </c>
      <c r="N35" s="30">
        <v>0</v>
      </c>
      <c r="O35" s="30">
        <v>0</v>
      </c>
      <c r="P35" s="30">
        <v>0</v>
      </c>
      <c r="Q35" s="83">
        <f>SUM(E35:P35)</f>
        <v>96000</v>
      </c>
      <c r="R35" s="84"/>
      <c r="S35" s="1" t="s">
        <v>29</v>
      </c>
    </row>
  </sheetData>
  <mergeCells count="63">
    <mergeCell ref="T1:W3"/>
    <mergeCell ref="B5:D5"/>
    <mergeCell ref="Q5:R5"/>
    <mergeCell ref="B6:B7"/>
    <mergeCell ref="C6:D6"/>
    <mergeCell ref="Q6:R6"/>
    <mergeCell ref="C7:D7"/>
    <mergeCell ref="Q7:R7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35"/>
  <sheetViews>
    <sheetView view="pageBreakPreview" zoomScale="80" zoomScaleNormal="100" zoomScaleSheetLayoutView="80" workbookViewId="0">
      <pane xSplit="4" ySplit="5" topLeftCell="E12" activePane="bottomRight" state="frozen"/>
      <selection pane="topRight" activeCell="E1" sqref="E1"/>
      <selection pane="bottomLeft" activeCell="A5" sqref="A5"/>
      <selection pane="bottomRight" activeCell="Q34" activeCellId="3" sqref="Q15:R15 Q16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27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28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38">
        <v>43282</v>
      </c>
      <c r="F5" s="38">
        <v>43313</v>
      </c>
      <c r="G5" s="38">
        <v>43344</v>
      </c>
      <c r="H5" s="38">
        <v>43374</v>
      </c>
      <c r="I5" s="38">
        <v>43405</v>
      </c>
      <c r="J5" s="38">
        <v>43435</v>
      </c>
      <c r="K5" s="38">
        <v>43466</v>
      </c>
      <c r="L5" s="38">
        <v>43497</v>
      </c>
      <c r="M5" s="38">
        <v>43525</v>
      </c>
      <c r="N5" s="38">
        <v>43556</v>
      </c>
      <c r="O5" s="38">
        <v>43586</v>
      </c>
      <c r="P5" s="38">
        <v>43617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1</v>
      </c>
      <c r="G6" s="8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v>2</v>
      </c>
      <c r="N6" s="8">
        <v>0</v>
      </c>
      <c r="O6" s="9">
        <v>1</v>
      </c>
      <c r="P6" s="41">
        <v>0</v>
      </c>
      <c r="Q6" s="173">
        <f>SUM(E6:P6)</f>
        <v>6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1</v>
      </c>
      <c r="G7" s="51">
        <v>0</v>
      </c>
      <c r="H7" s="51">
        <v>0</v>
      </c>
      <c r="I7" s="51">
        <v>1</v>
      </c>
      <c r="J7" s="13">
        <v>1</v>
      </c>
      <c r="K7" s="13">
        <v>0</v>
      </c>
      <c r="L7" s="13">
        <v>0</v>
      </c>
      <c r="M7" s="13">
        <v>2</v>
      </c>
      <c r="N7" s="13">
        <v>0</v>
      </c>
      <c r="O7" s="13">
        <v>1</v>
      </c>
      <c r="P7" s="42">
        <v>0</v>
      </c>
      <c r="Q7" s="94">
        <f>SUM(E7:P7)</f>
        <v>6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60</v>
      </c>
      <c r="F8" s="15">
        <v>61</v>
      </c>
      <c r="G8" s="15">
        <v>61</v>
      </c>
      <c r="H8" s="15">
        <v>61</v>
      </c>
      <c r="I8" s="15">
        <v>62</v>
      </c>
      <c r="J8" s="15">
        <v>63</v>
      </c>
      <c r="K8" s="15">
        <v>63</v>
      </c>
      <c r="L8" s="15">
        <v>63</v>
      </c>
      <c r="M8" s="15">
        <v>65</v>
      </c>
      <c r="N8" s="15">
        <v>65</v>
      </c>
      <c r="O8" s="16">
        <v>66</v>
      </c>
      <c r="P8" s="44">
        <v>66</v>
      </c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64</v>
      </c>
      <c r="F9" s="11">
        <v>65</v>
      </c>
      <c r="G9" s="11">
        <v>65</v>
      </c>
      <c r="H9" s="11">
        <v>65</v>
      </c>
      <c r="I9" s="11">
        <v>66</v>
      </c>
      <c r="J9" s="11">
        <v>67</v>
      </c>
      <c r="K9" s="11">
        <v>67</v>
      </c>
      <c r="L9" s="11">
        <v>67</v>
      </c>
      <c r="M9" s="11">
        <v>69</v>
      </c>
      <c r="N9" s="11">
        <v>69</v>
      </c>
      <c r="O9" s="11">
        <v>70</v>
      </c>
      <c r="P9" s="46">
        <v>70</v>
      </c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E9/3010</f>
        <v>2.1262458471760799E-2</v>
      </c>
      <c r="F10" s="20">
        <f t="shared" ref="F10:P10" si="0">F9/3010</f>
        <v>2.1594684385382059E-2</v>
      </c>
      <c r="G10" s="20">
        <f t="shared" si="0"/>
        <v>2.1594684385382059E-2</v>
      </c>
      <c r="H10" s="20">
        <f t="shared" si="0"/>
        <v>2.1594684385382059E-2</v>
      </c>
      <c r="I10" s="20">
        <f t="shared" si="0"/>
        <v>2.1926910299003323E-2</v>
      </c>
      <c r="J10" s="20">
        <f t="shared" si="0"/>
        <v>2.2259136212624583E-2</v>
      </c>
      <c r="K10" s="20">
        <f t="shared" si="0"/>
        <v>2.2259136212624583E-2</v>
      </c>
      <c r="L10" s="20">
        <f t="shared" si="0"/>
        <v>2.2259136212624583E-2</v>
      </c>
      <c r="M10" s="20">
        <f t="shared" si="0"/>
        <v>2.2923588039867111E-2</v>
      </c>
      <c r="N10" s="20">
        <f t="shared" si="0"/>
        <v>2.2923588039867111E-2</v>
      </c>
      <c r="O10" s="20">
        <f t="shared" si="0"/>
        <v>2.3255813953488372E-2</v>
      </c>
      <c r="P10" s="20">
        <f t="shared" si="0"/>
        <v>2.3255813953488372E-2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49</v>
      </c>
      <c r="F11" s="11">
        <v>49</v>
      </c>
      <c r="G11" s="11">
        <v>49</v>
      </c>
      <c r="H11" s="11">
        <v>49</v>
      </c>
      <c r="I11" s="11">
        <v>48</v>
      </c>
      <c r="J11" s="11">
        <v>48</v>
      </c>
      <c r="K11" s="11">
        <v>48</v>
      </c>
      <c r="L11" s="11">
        <v>48</v>
      </c>
      <c r="M11" s="11">
        <v>46</v>
      </c>
      <c r="N11" s="11">
        <v>46</v>
      </c>
      <c r="O11" s="11">
        <v>46</v>
      </c>
      <c r="P11" s="46">
        <v>46</v>
      </c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E11/66</f>
        <v>0.74242424242424243</v>
      </c>
      <c r="F12" s="22">
        <f t="shared" ref="F12:P12" si="1">F11/66</f>
        <v>0.74242424242424243</v>
      </c>
      <c r="G12" s="22">
        <f t="shared" si="1"/>
        <v>0.74242424242424243</v>
      </c>
      <c r="H12" s="22">
        <f t="shared" si="1"/>
        <v>0.74242424242424243</v>
      </c>
      <c r="I12" s="22">
        <f t="shared" si="1"/>
        <v>0.72727272727272729</v>
      </c>
      <c r="J12" s="22">
        <f t="shared" si="1"/>
        <v>0.72727272727272729</v>
      </c>
      <c r="K12" s="22">
        <f t="shared" si="1"/>
        <v>0.72727272727272729</v>
      </c>
      <c r="L12" s="22">
        <f t="shared" si="1"/>
        <v>0.72727272727272729</v>
      </c>
      <c r="M12" s="22">
        <f t="shared" si="1"/>
        <v>0.69696969696969702</v>
      </c>
      <c r="N12" s="22">
        <f t="shared" si="1"/>
        <v>0.69696969696969702</v>
      </c>
      <c r="O12" s="22">
        <f t="shared" si="1"/>
        <v>0.69696969696969702</v>
      </c>
      <c r="P12" s="47">
        <f t="shared" si="1"/>
        <v>0.69696969696969702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152</v>
      </c>
      <c r="F13" s="25">
        <v>129</v>
      </c>
      <c r="G13" s="25">
        <v>156</v>
      </c>
      <c r="H13" s="25">
        <v>170</v>
      </c>
      <c r="I13" s="25">
        <v>132</v>
      </c>
      <c r="J13" s="25">
        <v>143</v>
      </c>
      <c r="K13" s="25">
        <v>136</v>
      </c>
      <c r="L13" s="25">
        <v>145</v>
      </c>
      <c r="M13" s="25">
        <v>125</v>
      </c>
      <c r="N13" s="25">
        <v>178</v>
      </c>
      <c r="O13" s="26">
        <v>163</v>
      </c>
      <c r="P13" s="49">
        <v>179</v>
      </c>
      <c r="Q13" s="75">
        <f>SUM(E13:P13)</f>
        <v>1808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1296736</v>
      </c>
      <c r="F14" s="51">
        <v>889847</v>
      </c>
      <c r="G14" s="11">
        <v>1022456</v>
      </c>
      <c r="H14" s="11">
        <v>1556873</v>
      </c>
      <c r="I14" s="11">
        <v>887627</v>
      </c>
      <c r="J14" s="11">
        <v>1786698</v>
      </c>
      <c r="K14" s="11">
        <v>840089</v>
      </c>
      <c r="L14" s="11">
        <v>893199</v>
      </c>
      <c r="M14" s="11">
        <v>838982</v>
      </c>
      <c r="N14" s="11">
        <v>1037356</v>
      </c>
      <c r="O14" s="12">
        <v>1053769</v>
      </c>
      <c r="P14" s="46">
        <v>1149385</v>
      </c>
      <c r="Q14" s="94">
        <f>SUM(E14:P14)</f>
        <v>13253017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6484</v>
      </c>
      <c r="F15" s="59">
        <v>4450</v>
      </c>
      <c r="G15" s="59">
        <v>5113</v>
      </c>
      <c r="H15" s="59">
        <v>7785</v>
      </c>
      <c r="I15" s="59">
        <v>4439</v>
      </c>
      <c r="J15" s="59">
        <v>8934</v>
      </c>
      <c r="K15" s="59">
        <v>4201</v>
      </c>
      <c r="L15" s="59">
        <v>4467</v>
      </c>
      <c r="M15" s="59">
        <v>4195</v>
      </c>
      <c r="N15" s="59">
        <v>5187</v>
      </c>
      <c r="O15" s="59">
        <v>5269</v>
      </c>
      <c r="P15" s="60">
        <v>5747</v>
      </c>
      <c r="Q15" s="75">
        <f>SUM(E15:P15)</f>
        <v>66271</v>
      </c>
      <c r="R15" s="76"/>
      <c r="S15" s="1"/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37500</v>
      </c>
      <c r="H16" s="31"/>
      <c r="I16" s="31"/>
      <c r="J16" s="31"/>
      <c r="K16" s="31"/>
      <c r="L16" s="31"/>
      <c r="M16" s="30">
        <v>27000</v>
      </c>
      <c r="N16" s="31"/>
      <c r="O16" s="32"/>
      <c r="P16" s="33"/>
      <c r="Q16" s="83">
        <f>G16+M16</f>
        <v>64500</v>
      </c>
      <c r="R16" s="84"/>
      <c r="S16" s="1"/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43282</v>
      </c>
      <c r="F21" s="35">
        <v>43313</v>
      </c>
      <c r="G21" s="35">
        <v>43344</v>
      </c>
      <c r="H21" s="35">
        <v>43374</v>
      </c>
      <c r="I21" s="35">
        <v>43405</v>
      </c>
      <c r="J21" s="35">
        <v>43435</v>
      </c>
      <c r="K21" s="35">
        <v>43466</v>
      </c>
      <c r="L21" s="35">
        <v>43497</v>
      </c>
      <c r="M21" s="35">
        <v>43525</v>
      </c>
      <c r="N21" s="35">
        <v>43556</v>
      </c>
      <c r="O21" s="35">
        <v>43586</v>
      </c>
      <c r="P21" s="36">
        <v>43617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</v>
      </c>
      <c r="L22" s="56">
        <v>0</v>
      </c>
      <c r="M22" s="56">
        <v>1</v>
      </c>
      <c r="N22" s="56">
        <v>1</v>
      </c>
      <c r="O22" s="56">
        <v>0</v>
      </c>
      <c r="P22" s="56">
        <v>0</v>
      </c>
      <c r="Q22" s="122">
        <f>SUM(E22:P22)</f>
        <v>3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5</v>
      </c>
      <c r="F23" s="18">
        <v>4</v>
      </c>
      <c r="G23" s="18">
        <v>1</v>
      </c>
      <c r="H23" s="18">
        <v>4</v>
      </c>
      <c r="I23" s="18">
        <v>9</v>
      </c>
      <c r="J23" s="18">
        <v>6</v>
      </c>
      <c r="K23" s="18">
        <v>13</v>
      </c>
      <c r="L23" s="18">
        <v>12</v>
      </c>
      <c r="M23" s="18">
        <v>13</v>
      </c>
      <c r="N23" s="18">
        <v>2</v>
      </c>
      <c r="O23" s="18">
        <v>6</v>
      </c>
      <c r="P23" s="18">
        <v>5</v>
      </c>
      <c r="Q23" s="79">
        <f>SUM(E23:P23)</f>
        <v>80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2">SUM(E22:E23)</f>
        <v>5</v>
      </c>
      <c r="F24" s="57">
        <f t="shared" si="2"/>
        <v>4</v>
      </c>
      <c r="G24" s="57">
        <f t="shared" si="2"/>
        <v>1</v>
      </c>
      <c r="H24" s="57">
        <f t="shared" si="2"/>
        <v>4</v>
      </c>
      <c r="I24" s="57">
        <f t="shared" si="2"/>
        <v>9</v>
      </c>
      <c r="J24" s="57">
        <f t="shared" si="2"/>
        <v>6</v>
      </c>
      <c r="K24" s="57">
        <f t="shared" si="2"/>
        <v>14</v>
      </c>
      <c r="L24" s="57">
        <f t="shared" si="2"/>
        <v>12</v>
      </c>
      <c r="M24" s="57">
        <f t="shared" si="2"/>
        <v>14</v>
      </c>
      <c r="N24" s="57">
        <f t="shared" si="2"/>
        <v>3</v>
      </c>
      <c r="O24" s="57">
        <f t="shared" si="2"/>
        <v>6</v>
      </c>
      <c r="P24" s="57">
        <f t="shared" si="2"/>
        <v>5</v>
      </c>
      <c r="Q24" s="126">
        <f>SUM(E24:P24)</f>
        <v>83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59</v>
      </c>
      <c r="F25" s="15">
        <v>59</v>
      </c>
      <c r="G25" s="15">
        <v>58</v>
      </c>
      <c r="H25" s="15">
        <v>58</v>
      </c>
      <c r="I25" s="15">
        <v>58</v>
      </c>
      <c r="J25" s="15">
        <v>58</v>
      </c>
      <c r="K25" s="15">
        <v>59</v>
      </c>
      <c r="L25" s="15">
        <v>58</v>
      </c>
      <c r="M25" s="15">
        <v>59</v>
      </c>
      <c r="N25" s="15">
        <v>59</v>
      </c>
      <c r="O25" s="16">
        <v>58</v>
      </c>
      <c r="P25" s="16">
        <v>58</v>
      </c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845</v>
      </c>
      <c r="F26" s="18">
        <v>846</v>
      </c>
      <c r="G26" s="18">
        <v>845</v>
      </c>
      <c r="H26" s="18">
        <v>844</v>
      </c>
      <c r="I26" s="18">
        <v>846</v>
      </c>
      <c r="J26" s="18">
        <v>838</v>
      </c>
      <c r="K26" s="18">
        <v>841</v>
      </c>
      <c r="L26" s="18">
        <v>843</v>
      </c>
      <c r="M26" s="18">
        <v>849</v>
      </c>
      <c r="N26" s="18">
        <v>836</v>
      </c>
      <c r="O26" s="62">
        <v>835</v>
      </c>
      <c r="P26" s="62">
        <v>827</v>
      </c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f t="shared" ref="E27:P27" si="3">SUM(E25:E26)</f>
        <v>904</v>
      </c>
      <c r="F27" s="11">
        <f t="shared" si="3"/>
        <v>905</v>
      </c>
      <c r="G27" s="11">
        <f t="shared" si="3"/>
        <v>903</v>
      </c>
      <c r="H27" s="11">
        <f t="shared" si="3"/>
        <v>902</v>
      </c>
      <c r="I27" s="11">
        <f t="shared" si="3"/>
        <v>904</v>
      </c>
      <c r="J27" s="11">
        <f t="shared" si="3"/>
        <v>896</v>
      </c>
      <c r="K27" s="11">
        <f t="shared" si="3"/>
        <v>900</v>
      </c>
      <c r="L27" s="11">
        <f t="shared" si="3"/>
        <v>901</v>
      </c>
      <c r="M27" s="11">
        <f t="shared" si="3"/>
        <v>908</v>
      </c>
      <c r="N27" s="11">
        <f t="shared" si="3"/>
        <v>895</v>
      </c>
      <c r="O27" s="11">
        <f t="shared" si="3"/>
        <v>893</v>
      </c>
      <c r="P27" s="12">
        <f t="shared" si="3"/>
        <v>885</v>
      </c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>E27/3010</f>
        <v>0.30033222591362124</v>
      </c>
      <c r="F28" s="20">
        <f t="shared" ref="F28:P28" si="4">F27/3010</f>
        <v>0.30066445182724255</v>
      </c>
      <c r="G28" s="20">
        <f t="shared" si="4"/>
        <v>0.3</v>
      </c>
      <c r="H28" s="20">
        <f t="shared" si="4"/>
        <v>0.29966777408637874</v>
      </c>
      <c r="I28" s="20">
        <f t="shared" si="4"/>
        <v>0.30033222591362124</v>
      </c>
      <c r="J28" s="20">
        <f t="shared" si="4"/>
        <v>0.29767441860465116</v>
      </c>
      <c r="K28" s="20">
        <f t="shared" si="4"/>
        <v>0.29900332225913623</v>
      </c>
      <c r="L28" s="20">
        <f t="shared" si="4"/>
        <v>0.29933554817275748</v>
      </c>
      <c r="M28" s="20">
        <f t="shared" si="4"/>
        <v>0.30166112956810631</v>
      </c>
      <c r="N28" s="20">
        <f t="shared" si="4"/>
        <v>0.29734219269102991</v>
      </c>
      <c r="O28" s="20">
        <f t="shared" si="4"/>
        <v>0.2966777408637874</v>
      </c>
      <c r="P28" s="20">
        <f t="shared" si="4"/>
        <v>0.29401993355481726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1144</v>
      </c>
      <c r="F31" s="25">
        <v>1009</v>
      </c>
      <c r="G31" s="25">
        <v>1007</v>
      </c>
      <c r="H31" s="25">
        <v>1122</v>
      </c>
      <c r="I31" s="25">
        <v>1129</v>
      </c>
      <c r="J31" s="25">
        <v>980</v>
      </c>
      <c r="K31" s="25">
        <v>1096</v>
      </c>
      <c r="L31" s="25">
        <v>1004</v>
      </c>
      <c r="M31" s="25">
        <v>1055</v>
      </c>
      <c r="N31" s="25">
        <v>1368</v>
      </c>
      <c r="O31" s="26">
        <v>1229</v>
      </c>
      <c r="P31" s="26">
        <v>1029</v>
      </c>
      <c r="Q31" s="75">
        <f>SUM(E31:P31)</f>
        <v>13172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11208421</v>
      </c>
      <c r="F32" s="11">
        <v>10520813</v>
      </c>
      <c r="G32" s="11">
        <v>7519218</v>
      </c>
      <c r="H32" s="11">
        <v>9324177</v>
      </c>
      <c r="I32" s="11">
        <v>9929107</v>
      </c>
      <c r="J32" s="11">
        <v>11427673</v>
      </c>
      <c r="K32" s="11">
        <v>10303093</v>
      </c>
      <c r="L32" s="11">
        <v>8637303</v>
      </c>
      <c r="M32" s="11">
        <v>11079024</v>
      </c>
      <c r="N32" s="11">
        <v>11989120</v>
      </c>
      <c r="O32" s="12">
        <v>9167484</v>
      </c>
      <c r="P32" s="12">
        <v>8611829</v>
      </c>
      <c r="Q32" s="94">
        <f>SUM(E32:P32)</f>
        <v>119717262</v>
      </c>
      <c r="R32" s="95"/>
    </row>
    <row r="33" spans="2:19" ht="15" customHeight="1" x14ac:dyDescent="0.15">
      <c r="B33" s="71" t="s">
        <v>4</v>
      </c>
      <c r="C33" s="73" t="s">
        <v>13</v>
      </c>
      <c r="D33" s="74"/>
      <c r="E33" s="65">
        <v>33630</v>
      </c>
      <c r="F33" s="59">
        <v>31566</v>
      </c>
      <c r="G33" s="59">
        <v>22561</v>
      </c>
      <c r="H33" s="59">
        <v>27977</v>
      </c>
      <c r="I33" s="59">
        <v>29791</v>
      </c>
      <c r="J33" s="59">
        <v>34286</v>
      </c>
      <c r="K33" s="59">
        <v>30913</v>
      </c>
      <c r="L33" s="59">
        <v>25918</v>
      </c>
      <c r="M33" s="59">
        <v>33244</v>
      </c>
      <c r="N33" s="59">
        <v>35971</v>
      </c>
      <c r="O33" s="63">
        <v>27506</v>
      </c>
      <c r="P33" s="60">
        <v>25839</v>
      </c>
      <c r="Q33" s="75">
        <f>SUM(E33:P33)</f>
        <v>359202</v>
      </c>
      <c r="R33" s="76"/>
    </row>
    <row r="34" spans="2:19" ht="15" customHeight="1" x14ac:dyDescent="0.15">
      <c r="B34" s="71"/>
      <c r="C34" s="77" t="s">
        <v>14</v>
      </c>
      <c r="D34" s="78"/>
      <c r="E34" s="27"/>
      <c r="F34" s="28"/>
      <c r="G34" s="18">
        <v>96000</v>
      </c>
      <c r="H34" s="28"/>
      <c r="I34" s="28"/>
      <c r="J34" s="28"/>
      <c r="K34" s="28"/>
      <c r="L34" s="28"/>
      <c r="M34" s="18">
        <v>81000</v>
      </c>
      <c r="N34" s="28"/>
      <c r="O34" s="64"/>
      <c r="P34" s="66"/>
      <c r="Q34" s="79">
        <f>SUM(E34:P34)</f>
        <v>177000</v>
      </c>
      <c r="R34" s="80"/>
    </row>
    <row r="35" spans="2:19" ht="15" customHeight="1" thickBot="1" x14ac:dyDescent="0.2">
      <c r="B35" s="72"/>
      <c r="C35" s="81" t="s">
        <v>15</v>
      </c>
      <c r="D35" s="82"/>
      <c r="E35" s="29">
        <v>25000</v>
      </c>
      <c r="F35" s="30">
        <v>0</v>
      </c>
      <c r="G35" s="30">
        <v>0</v>
      </c>
      <c r="H35" s="30">
        <v>20000</v>
      </c>
      <c r="I35" s="30">
        <v>15000</v>
      </c>
      <c r="J35" s="30">
        <v>35000</v>
      </c>
      <c r="K35" s="30">
        <v>5000</v>
      </c>
      <c r="L35" s="30">
        <v>0</v>
      </c>
      <c r="M35" s="30">
        <v>0</v>
      </c>
      <c r="N35" s="30">
        <v>10000</v>
      </c>
      <c r="O35" s="30">
        <v>10000</v>
      </c>
      <c r="P35" s="30">
        <v>10000</v>
      </c>
      <c r="Q35" s="83">
        <f>SUM(E35:P35)</f>
        <v>130000</v>
      </c>
      <c r="R35" s="84"/>
      <c r="S35" s="1" t="s">
        <v>29</v>
      </c>
    </row>
  </sheetData>
  <mergeCells count="63">
    <mergeCell ref="T1:W3"/>
    <mergeCell ref="B5:D5"/>
    <mergeCell ref="Q5:R5"/>
    <mergeCell ref="B6:B7"/>
    <mergeCell ref="C6:D6"/>
    <mergeCell ref="Q6:R6"/>
    <mergeCell ref="C7:D7"/>
    <mergeCell ref="Q7:R7"/>
    <mergeCell ref="B8:B12"/>
    <mergeCell ref="C8:D8"/>
    <mergeCell ref="Q8:R8"/>
    <mergeCell ref="C9:D9"/>
    <mergeCell ref="Q9:R9"/>
    <mergeCell ref="C10:D10"/>
    <mergeCell ref="Q10:R10"/>
    <mergeCell ref="C11:D11"/>
    <mergeCell ref="Q11:R11"/>
    <mergeCell ref="C12:D12"/>
    <mergeCell ref="Q12:R12"/>
    <mergeCell ref="B13:B14"/>
    <mergeCell ref="C13:D13"/>
    <mergeCell ref="Q13:R13"/>
    <mergeCell ref="C14:D14"/>
    <mergeCell ref="Q14:R14"/>
    <mergeCell ref="Q25:R25"/>
    <mergeCell ref="C26:D26"/>
    <mergeCell ref="B15:B16"/>
    <mergeCell ref="C15:D15"/>
    <mergeCell ref="Q15:R15"/>
    <mergeCell ref="C16:D16"/>
    <mergeCell ref="Q16:R16"/>
    <mergeCell ref="B21:D21"/>
    <mergeCell ref="Q21:R21"/>
    <mergeCell ref="B22:B24"/>
    <mergeCell ref="C22:D22"/>
    <mergeCell ref="Q22:R22"/>
    <mergeCell ref="C23:D23"/>
    <mergeCell ref="Q23:R23"/>
    <mergeCell ref="C24:D24"/>
    <mergeCell ref="Q24:R24"/>
    <mergeCell ref="C30:D30"/>
    <mergeCell ref="Q30:R30"/>
    <mergeCell ref="B31:B32"/>
    <mergeCell ref="C31:D31"/>
    <mergeCell ref="Q31:R31"/>
    <mergeCell ref="C32:D32"/>
    <mergeCell ref="Q32:R32"/>
    <mergeCell ref="B25:B30"/>
    <mergeCell ref="C25:D25"/>
    <mergeCell ref="Q26:R26"/>
    <mergeCell ref="C27:D27"/>
    <mergeCell ref="Q27:R27"/>
    <mergeCell ref="C28:D28"/>
    <mergeCell ref="Q28:R28"/>
    <mergeCell ref="Q29:R29"/>
    <mergeCell ref="C29:D29"/>
    <mergeCell ref="B33:B35"/>
    <mergeCell ref="C33:D33"/>
    <mergeCell ref="Q33:R33"/>
    <mergeCell ref="C34:D34"/>
    <mergeCell ref="Q34:R34"/>
    <mergeCell ref="C35:D35"/>
    <mergeCell ref="Q35:R3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0" tint="-0.499984740745262"/>
    <pageSetUpPr fitToPage="1"/>
  </sheetPr>
  <dimension ref="A1:W35"/>
  <sheetViews>
    <sheetView view="pageBreakPreview" zoomScale="80" zoomScaleNormal="100" zoomScaleSheetLayoutView="80" workbookViewId="0">
      <pane xSplit="4" ySplit="5" topLeftCell="E9" activePane="bottomRight" state="frozen"/>
      <selection pane="topRight" activeCell="E1" sqref="E1"/>
      <selection pane="bottomLeft" activeCell="A5" sqref="A5"/>
      <selection pane="bottomRight" activeCell="Q34" activeCellId="2" sqref="Q15:R16 Q33:R33 Q34:R34"/>
    </sheetView>
  </sheetViews>
  <sheetFormatPr defaultColWidth="10.28515625" defaultRowHeight="11.25" x14ac:dyDescent="0.15"/>
  <cols>
    <col min="1" max="1" width="1.42578125" style="1" customWidth="1"/>
    <col min="2" max="2" width="5" style="4" customWidth="1"/>
    <col min="3" max="4" width="9.28515625" style="1" customWidth="1"/>
    <col min="5" max="19" width="10.28515625" style="1" customWidth="1"/>
    <col min="20" max="21" width="11.140625" style="1" customWidth="1"/>
    <col min="22" max="22" width="1.42578125" style="1" customWidth="1"/>
    <col min="23" max="16384" width="10.28515625" style="1"/>
  </cols>
  <sheetData>
    <row r="1" spans="1:23" ht="24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T1" s="163"/>
      <c r="U1" s="163"/>
      <c r="V1" s="163"/>
      <c r="W1" s="163"/>
    </row>
    <row r="2" spans="1:23" ht="21" x14ac:dyDescent="0.15">
      <c r="A2" s="6"/>
      <c r="B2" s="67" t="s">
        <v>25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163"/>
      <c r="U2" s="163"/>
      <c r="V2" s="163"/>
      <c r="W2" s="163"/>
    </row>
    <row r="3" spans="1:23" ht="18" customHeight="1" x14ac:dyDescent="0.15">
      <c r="A3" s="7" t="s">
        <v>23</v>
      </c>
      <c r="B3" s="1"/>
      <c r="T3" s="163"/>
      <c r="U3" s="163"/>
      <c r="V3" s="163"/>
      <c r="W3" s="163"/>
    </row>
    <row r="4" spans="1:23" ht="4.5" customHeight="1" thickBot="1" x14ac:dyDescent="0.2">
      <c r="B4" s="1"/>
    </row>
    <row r="5" spans="1:23" s="37" customFormat="1" ht="15" customHeight="1" thickBot="1" x14ac:dyDescent="0.2">
      <c r="A5" s="1"/>
      <c r="B5" s="164"/>
      <c r="C5" s="165"/>
      <c r="D5" s="166"/>
      <c r="E5" s="38">
        <v>42917</v>
      </c>
      <c r="F5" s="38">
        <v>42948</v>
      </c>
      <c r="G5" s="38">
        <v>42979</v>
      </c>
      <c r="H5" s="39">
        <v>43009</v>
      </c>
      <c r="I5" s="38">
        <v>43040</v>
      </c>
      <c r="J5" s="39">
        <v>43070</v>
      </c>
      <c r="K5" s="38">
        <v>43101</v>
      </c>
      <c r="L5" s="39">
        <v>43132</v>
      </c>
      <c r="M5" s="38">
        <v>43160</v>
      </c>
      <c r="N5" s="39">
        <v>43191</v>
      </c>
      <c r="O5" s="38">
        <v>43221</v>
      </c>
      <c r="P5" s="39">
        <v>43252</v>
      </c>
      <c r="Q5" s="167" t="s">
        <v>5</v>
      </c>
      <c r="R5" s="168"/>
      <c r="S5" s="1"/>
    </row>
    <row r="6" spans="1:23" s="37" customFormat="1" ht="15" customHeight="1" thickTop="1" x14ac:dyDescent="0.15">
      <c r="A6" s="1"/>
      <c r="B6" s="169" t="s">
        <v>21</v>
      </c>
      <c r="C6" s="171" t="s">
        <v>16</v>
      </c>
      <c r="D6" s="172"/>
      <c r="E6" s="40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0</v>
      </c>
      <c r="N6" s="8">
        <v>0</v>
      </c>
      <c r="O6" s="9">
        <v>0</v>
      </c>
      <c r="P6" s="41">
        <v>1</v>
      </c>
      <c r="Q6" s="173">
        <f>SUM(E6:P6)</f>
        <v>3</v>
      </c>
      <c r="R6" s="174"/>
      <c r="S6" s="1"/>
    </row>
    <row r="7" spans="1:23" s="37" customFormat="1" ht="15" customHeight="1" x14ac:dyDescent="0.15">
      <c r="A7" s="1"/>
      <c r="B7" s="170"/>
      <c r="C7" s="175" t="s">
        <v>17</v>
      </c>
      <c r="D7" s="176"/>
      <c r="E7" s="52">
        <v>0</v>
      </c>
      <c r="F7" s="51">
        <v>0</v>
      </c>
      <c r="G7" s="51">
        <v>0</v>
      </c>
      <c r="H7" s="51">
        <v>0</v>
      </c>
      <c r="I7" s="51">
        <v>0</v>
      </c>
      <c r="J7" s="13">
        <v>0</v>
      </c>
      <c r="K7" s="13">
        <v>1</v>
      </c>
      <c r="L7" s="13">
        <v>1</v>
      </c>
      <c r="M7" s="13">
        <v>0</v>
      </c>
      <c r="N7" s="13">
        <v>0</v>
      </c>
      <c r="O7" s="13">
        <v>0</v>
      </c>
      <c r="P7" s="42">
        <v>1</v>
      </c>
      <c r="Q7" s="94">
        <f>SUM(E7:P7)</f>
        <v>3</v>
      </c>
      <c r="R7" s="95"/>
      <c r="S7" s="1"/>
    </row>
    <row r="8" spans="1:23" s="37" customFormat="1" ht="15" customHeight="1" x14ac:dyDescent="0.15">
      <c r="A8" s="1"/>
      <c r="B8" s="146" t="s">
        <v>0</v>
      </c>
      <c r="C8" s="149" t="s">
        <v>18</v>
      </c>
      <c r="D8" s="150"/>
      <c r="E8" s="43">
        <v>57</v>
      </c>
      <c r="F8" s="15">
        <v>57</v>
      </c>
      <c r="G8" s="15">
        <v>57</v>
      </c>
      <c r="H8" s="15">
        <v>57</v>
      </c>
      <c r="I8" s="15">
        <v>57</v>
      </c>
      <c r="J8" s="15">
        <v>57</v>
      </c>
      <c r="K8" s="15">
        <v>58</v>
      </c>
      <c r="L8" s="15">
        <v>59</v>
      </c>
      <c r="M8" s="15">
        <v>59</v>
      </c>
      <c r="N8" s="15">
        <v>59</v>
      </c>
      <c r="O8" s="16">
        <v>59</v>
      </c>
      <c r="P8" s="44">
        <v>60</v>
      </c>
      <c r="Q8" s="151"/>
      <c r="R8" s="152"/>
      <c r="S8" s="1"/>
    </row>
    <row r="9" spans="1:23" s="37" customFormat="1" ht="15" customHeight="1" x14ac:dyDescent="0.15">
      <c r="A9" s="2"/>
      <c r="B9" s="147"/>
      <c r="C9" s="153" t="s">
        <v>17</v>
      </c>
      <c r="D9" s="154"/>
      <c r="E9" s="45">
        <v>61</v>
      </c>
      <c r="F9" s="11">
        <v>61</v>
      </c>
      <c r="G9" s="11">
        <v>61</v>
      </c>
      <c r="H9" s="11">
        <v>61</v>
      </c>
      <c r="I9" s="11">
        <v>61</v>
      </c>
      <c r="J9" s="11">
        <v>61</v>
      </c>
      <c r="K9" s="11">
        <v>62</v>
      </c>
      <c r="L9" s="11">
        <v>63</v>
      </c>
      <c r="M9" s="11">
        <v>63</v>
      </c>
      <c r="N9" s="11">
        <v>63</v>
      </c>
      <c r="O9" s="11">
        <v>63</v>
      </c>
      <c r="P9" s="46">
        <v>64</v>
      </c>
      <c r="Q9" s="155"/>
      <c r="R9" s="156"/>
      <c r="S9" s="2"/>
    </row>
    <row r="10" spans="1:23" s="37" customFormat="1" ht="15" customHeight="1" x14ac:dyDescent="0.15">
      <c r="A10" s="1"/>
      <c r="B10" s="147"/>
      <c r="C10" s="157" t="s">
        <v>10</v>
      </c>
      <c r="D10" s="158"/>
      <c r="E10" s="58">
        <f>E9/3018</f>
        <v>2.0212060967528166E-2</v>
      </c>
      <c r="F10" s="20">
        <f t="shared" ref="F10:P10" si="0">F9/3018</f>
        <v>2.0212060967528166E-2</v>
      </c>
      <c r="G10" s="20">
        <f t="shared" si="0"/>
        <v>2.0212060967528166E-2</v>
      </c>
      <c r="H10" s="20">
        <f t="shared" si="0"/>
        <v>2.0212060967528166E-2</v>
      </c>
      <c r="I10" s="20">
        <f t="shared" si="0"/>
        <v>2.0212060967528166E-2</v>
      </c>
      <c r="J10" s="20">
        <f t="shared" si="0"/>
        <v>2.0212060967528166E-2</v>
      </c>
      <c r="K10" s="20">
        <f t="shared" si="0"/>
        <v>2.054340622929092E-2</v>
      </c>
      <c r="L10" s="20">
        <f t="shared" si="0"/>
        <v>2.0874751491053677E-2</v>
      </c>
      <c r="M10" s="20">
        <f t="shared" si="0"/>
        <v>2.0874751491053677E-2</v>
      </c>
      <c r="N10" s="20">
        <f t="shared" si="0"/>
        <v>2.0874751491053677E-2</v>
      </c>
      <c r="O10" s="20">
        <f t="shared" si="0"/>
        <v>2.0874751491053677E-2</v>
      </c>
      <c r="P10" s="20">
        <f t="shared" si="0"/>
        <v>2.1206096752816435E-2</v>
      </c>
      <c r="Q10" s="155"/>
      <c r="R10" s="156"/>
      <c r="S10" s="1"/>
    </row>
    <row r="11" spans="1:23" s="37" customFormat="1" ht="15" customHeight="1" x14ac:dyDescent="0.15">
      <c r="A11" s="2"/>
      <c r="B11" s="147"/>
      <c r="C11" s="159" t="s">
        <v>1</v>
      </c>
      <c r="D11" s="160"/>
      <c r="E11" s="12">
        <v>51</v>
      </c>
      <c r="F11" s="11">
        <v>51</v>
      </c>
      <c r="G11" s="11">
        <v>51</v>
      </c>
      <c r="H11" s="11">
        <v>51</v>
      </c>
      <c r="I11" s="11">
        <v>51</v>
      </c>
      <c r="J11" s="11">
        <v>51</v>
      </c>
      <c r="K11" s="11">
        <v>51</v>
      </c>
      <c r="L11" s="11">
        <v>50</v>
      </c>
      <c r="M11" s="11">
        <v>50</v>
      </c>
      <c r="N11" s="11">
        <v>50</v>
      </c>
      <c r="O11" s="11">
        <v>50</v>
      </c>
      <c r="P11" s="46">
        <v>49</v>
      </c>
      <c r="Q11" s="155"/>
      <c r="R11" s="156"/>
      <c r="S11" s="2"/>
    </row>
    <row r="12" spans="1:23" s="37" customFormat="1" ht="15" customHeight="1" x14ac:dyDescent="0.15">
      <c r="A12" s="3"/>
      <c r="B12" s="148"/>
      <c r="C12" s="161" t="s">
        <v>2</v>
      </c>
      <c r="D12" s="162"/>
      <c r="E12" s="23">
        <f>E11/66</f>
        <v>0.77272727272727271</v>
      </c>
      <c r="F12" s="22">
        <f t="shared" ref="F12:P12" si="1">F11/66</f>
        <v>0.77272727272727271</v>
      </c>
      <c r="G12" s="22">
        <f t="shared" si="1"/>
        <v>0.77272727272727271</v>
      </c>
      <c r="H12" s="22">
        <f t="shared" si="1"/>
        <v>0.77272727272727271</v>
      </c>
      <c r="I12" s="22">
        <f t="shared" si="1"/>
        <v>0.77272727272727271</v>
      </c>
      <c r="J12" s="22">
        <f t="shared" si="1"/>
        <v>0.77272727272727271</v>
      </c>
      <c r="K12" s="22">
        <f t="shared" si="1"/>
        <v>0.77272727272727271</v>
      </c>
      <c r="L12" s="22">
        <f t="shared" si="1"/>
        <v>0.75757575757575757</v>
      </c>
      <c r="M12" s="22">
        <f t="shared" si="1"/>
        <v>0.75757575757575757</v>
      </c>
      <c r="N12" s="22">
        <f t="shared" si="1"/>
        <v>0.75757575757575757</v>
      </c>
      <c r="O12" s="22">
        <f t="shared" si="1"/>
        <v>0.75757575757575757</v>
      </c>
      <c r="P12" s="47">
        <f t="shared" si="1"/>
        <v>0.74242424242424243</v>
      </c>
      <c r="Q12" s="139"/>
      <c r="R12" s="140"/>
      <c r="S12" s="3"/>
    </row>
    <row r="13" spans="1:23" s="37" customFormat="1" ht="15" customHeight="1" x14ac:dyDescent="0.15">
      <c r="A13" s="2"/>
      <c r="B13" s="141" t="s">
        <v>3</v>
      </c>
      <c r="C13" s="142" t="s">
        <v>11</v>
      </c>
      <c r="D13" s="143"/>
      <c r="E13" s="48">
        <v>157</v>
      </c>
      <c r="F13" s="25">
        <v>155</v>
      </c>
      <c r="G13" s="25">
        <v>158</v>
      </c>
      <c r="H13" s="25">
        <v>137</v>
      </c>
      <c r="I13" s="25">
        <v>130</v>
      </c>
      <c r="J13" s="25">
        <v>137</v>
      </c>
      <c r="K13" s="25">
        <v>147</v>
      </c>
      <c r="L13" s="25">
        <v>119</v>
      </c>
      <c r="M13" s="25">
        <v>149</v>
      </c>
      <c r="N13" s="25">
        <v>132</v>
      </c>
      <c r="O13" s="26">
        <v>143</v>
      </c>
      <c r="P13" s="49">
        <v>142</v>
      </c>
      <c r="Q13" s="75">
        <f>SUM(E13:P13)</f>
        <v>1706</v>
      </c>
      <c r="R13" s="76"/>
      <c r="S13" s="2"/>
    </row>
    <row r="14" spans="1:23" s="37" customFormat="1" ht="15" customHeight="1" x14ac:dyDescent="0.15">
      <c r="A14" s="3"/>
      <c r="B14" s="141"/>
      <c r="C14" s="144" t="s">
        <v>12</v>
      </c>
      <c r="D14" s="145"/>
      <c r="E14" s="45">
        <v>1637781</v>
      </c>
      <c r="F14" s="51">
        <v>982055</v>
      </c>
      <c r="G14" s="11">
        <v>1865321</v>
      </c>
      <c r="H14" s="11">
        <v>1469184</v>
      </c>
      <c r="I14" s="11">
        <v>1217961</v>
      </c>
      <c r="J14" s="11">
        <v>930924</v>
      </c>
      <c r="K14" s="11">
        <v>1794421</v>
      </c>
      <c r="L14" s="11">
        <v>718470</v>
      </c>
      <c r="M14" s="11">
        <v>1344326</v>
      </c>
      <c r="N14" s="11">
        <v>1123403</v>
      </c>
      <c r="O14" s="12">
        <v>1399240</v>
      </c>
      <c r="P14" s="46">
        <v>747094</v>
      </c>
      <c r="Q14" s="94">
        <f>SUM(E14:P14)</f>
        <v>15230180</v>
      </c>
      <c r="R14" s="95"/>
      <c r="S14" s="3"/>
    </row>
    <row r="15" spans="1:23" s="37" customFormat="1" ht="15" customHeight="1" x14ac:dyDescent="0.15">
      <c r="A15" s="1"/>
      <c r="B15" s="128" t="s">
        <v>22</v>
      </c>
      <c r="C15" s="130" t="s">
        <v>19</v>
      </c>
      <c r="D15" s="131"/>
      <c r="E15" s="61">
        <v>8189</v>
      </c>
      <c r="F15" s="59">
        <v>4910</v>
      </c>
      <c r="G15" s="59">
        <v>9327</v>
      </c>
      <c r="H15" s="59">
        <v>7346</v>
      </c>
      <c r="I15" s="59">
        <v>6090</v>
      </c>
      <c r="J15" s="59">
        <v>4655</v>
      </c>
      <c r="K15" s="59">
        <v>8972</v>
      </c>
      <c r="L15" s="59">
        <v>3592</v>
      </c>
      <c r="M15" s="59">
        <v>6722</v>
      </c>
      <c r="N15" s="59">
        <v>5617</v>
      </c>
      <c r="O15" s="59">
        <v>6997</v>
      </c>
      <c r="P15" s="60">
        <v>3736</v>
      </c>
      <c r="Q15" s="75">
        <f>SUM(E15:P15)</f>
        <v>76153</v>
      </c>
      <c r="R15" s="76"/>
      <c r="S15" s="1"/>
    </row>
    <row r="16" spans="1:23" s="37" customFormat="1" ht="15" customHeight="1" thickBot="1" x14ac:dyDescent="0.2">
      <c r="A16" s="1"/>
      <c r="B16" s="129"/>
      <c r="C16" s="132" t="s">
        <v>20</v>
      </c>
      <c r="D16" s="133"/>
      <c r="E16" s="50"/>
      <c r="F16" s="31"/>
      <c r="G16" s="30">
        <v>60000</v>
      </c>
      <c r="H16" s="31"/>
      <c r="I16" s="31"/>
      <c r="J16" s="31"/>
      <c r="K16" s="31"/>
      <c r="L16" s="31"/>
      <c r="M16" s="30">
        <v>24000</v>
      </c>
      <c r="N16" s="31"/>
      <c r="O16" s="32"/>
      <c r="P16" s="33"/>
      <c r="Q16" s="83">
        <f>G16+M16</f>
        <v>84000</v>
      </c>
      <c r="R16" s="84"/>
      <c r="S16" s="1"/>
    </row>
    <row r="19" spans="1:21" ht="18" customHeight="1" x14ac:dyDescent="0.15">
      <c r="A19" s="7" t="s">
        <v>24</v>
      </c>
      <c r="B19" s="1"/>
    </row>
    <row r="20" spans="1:21" ht="4.5" customHeight="1" thickBot="1" x14ac:dyDescent="0.2">
      <c r="B20" s="1"/>
    </row>
    <row r="21" spans="1:21" ht="15" customHeight="1" thickBot="1" x14ac:dyDescent="0.2">
      <c r="B21" s="134"/>
      <c r="C21" s="135"/>
      <c r="D21" s="136"/>
      <c r="E21" s="34">
        <v>42917</v>
      </c>
      <c r="F21" s="35">
        <v>42948</v>
      </c>
      <c r="G21" s="35">
        <v>42979</v>
      </c>
      <c r="H21" s="35">
        <v>43009</v>
      </c>
      <c r="I21" s="35">
        <v>43040</v>
      </c>
      <c r="J21" s="35">
        <v>43070</v>
      </c>
      <c r="K21" s="35">
        <v>43101</v>
      </c>
      <c r="L21" s="35">
        <v>43132</v>
      </c>
      <c r="M21" s="35">
        <v>43160</v>
      </c>
      <c r="N21" s="35">
        <v>43191</v>
      </c>
      <c r="O21" s="35">
        <v>43221</v>
      </c>
      <c r="P21" s="36">
        <v>43252</v>
      </c>
      <c r="Q21" s="137" t="s">
        <v>5</v>
      </c>
      <c r="R21" s="138"/>
    </row>
    <row r="22" spans="1:21" ht="15" customHeight="1" thickTop="1" x14ac:dyDescent="0.15">
      <c r="B22" s="117" t="s">
        <v>6</v>
      </c>
      <c r="C22" s="120" t="s">
        <v>7</v>
      </c>
      <c r="D22" s="121"/>
      <c r="E22" s="54">
        <v>2</v>
      </c>
      <c r="F22" s="56">
        <v>1</v>
      </c>
      <c r="G22" s="56">
        <v>0</v>
      </c>
      <c r="H22" s="56">
        <v>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</v>
      </c>
      <c r="Q22" s="122">
        <f>SUM(E22:P22)</f>
        <v>5</v>
      </c>
      <c r="R22" s="123"/>
    </row>
    <row r="23" spans="1:21" ht="15" customHeight="1" x14ac:dyDescent="0.15">
      <c r="B23" s="118"/>
      <c r="C23" s="103" t="s">
        <v>8</v>
      </c>
      <c r="D23" s="104"/>
      <c r="E23" s="55">
        <v>2</v>
      </c>
      <c r="F23" s="18">
        <v>5</v>
      </c>
      <c r="G23" s="18">
        <v>9</v>
      </c>
      <c r="H23" s="18">
        <v>10</v>
      </c>
      <c r="I23" s="18">
        <v>7</v>
      </c>
      <c r="J23" s="18">
        <v>2</v>
      </c>
      <c r="K23" s="18">
        <v>6</v>
      </c>
      <c r="L23" s="18">
        <v>4</v>
      </c>
      <c r="M23" s="18">
        <v>4</v>
      </c>
      <c r="N23" s="18">
        <v>2</v>
      </c>
      <c r="O23" s="18">
        <v>2</v>
      </c>
      <c r="P23" s="18">
        <v>6</v>
      </c>
      <c r="Q23" s="79">
        <f>SUM(E23:P23)</f>
        <v>59</v>
      </c>
      <c r="R23" s="80"/>
    </row>
    <row r="24" spans="1:21" ht="15" customHeight="1" x14ac:dyDescent="0.15">
      <c r="B24" s="119"/>
      <c r="C24" s="124" t="s">
        <v>9</v>
      </c>
      <c r="D24" s="125"/>
      <c r="E24" s="53">
        <f t="shared" ref="E24:P24" si="2">SUM(E22:E23)</f>
        <v>4</v>
      </c>
      <c r="F24" s="57">
        <f t="shared" si="2"/>
        <v>6</v>
      </c>
      <c r="G24" s="57">
        <f t="shared" si="2"/>
        <v>9</v>
      </c>
      <c r="H24" s="57">
        <f t="shared" si="2"/>
        <v>11</v>
      </c>
      <c r="I24" s="57">
        <f t="shared" si="2"/>
        <v>7</v>
      </c>
      <c r="J24" s="57">
        <f t="shared" si="2"/>
        <v>2</v>
      </c>
      <c r="K24" s="57">
        <f t="shared" si="2"/>
        <v>6</v>
      </c>
      <c r="L24" s="57">
        <f t="shared" si="2"/>
        <v>4</v>
      </c>
      <c r="M24" s="57">
        <f t="shared" si="2"/>
        <v>4</v>
      </c>
      <c r="N24" s="57">
        <f t="shared" si="2"/>
        <v>2</v>
      </c>
      <c r="O24" s="57">
        <f t="shared" si="2"/>
        <v>2</v>
      </c>
      <c r="P24" s="57">
        <f t="shared" si="2"/>
        <v>7</v>
      </c>
      <c r="Q24" s="126">
        <f>SUM(E24:P24)</f>
        <v>64</v>
      </c>
      <c r="R24" s="127"/>
    </row>
    <row r="25" spans="1:21" ht="15" customHeight="1" x14ac:dyDescent="0.15">
      <c r="B25" s="96" t="s">
        <v>0</v>
      </c>
      <c r="C25" s="99" t="s">
        <v>7</v>
      </c>
      <c r="D25" s="100"/>
      <c r="E25" s="14">
        <v>57</v>
      </c>
      <c r="F25" s="15">
        <v>58</v>
      </c>
      <c r="G25" s="15">
        <v>57</v>
      </c>
      <c r="H25" s="15">
        <v>58</v>
      </c>
      <c r="I25" s="15">
        <v>58</v>
      </c>
      <c r="J25" s="15">
        <v>58</v>
      </c>
      <c r="K25" s="15">
        <v>58</v>
      </c>
      <c r="L25" s="15">
        <v>58</v>
      </c>
      <c r="M25" s="15">
        <v>58</v>
      </c>
      <c r="N25" s="15">
        <v>58</v>
      </c>
      <c r="O25" s="16">
        <v>58</v>
      </c>
      <c r="P25" s="16">
        <v>59</v>
      </c>
      <c r="Q25" s="101"/>
      <c r="R25" s="102"/>
    </row>
    <row r="26" spans="1:21" ht="15" customHeight="1" x14ac:dyDescent="0.15">
      <c r="B26" s="97"/>
      <c r="C26" s="103" t="s">
        <v>8</v>
      </c>
      <c r="D26" s="104"/>
      <c r="E26" s="17">
        <v>856</v>
      </c>
      <c r="F26" s="18">
        <v>857</v>
      </c>
      <c r="G26" s="18">
        <v>862</v>
      </c>
      <c r="H26" s="18">
        <v>871</v>
      </c>
      <c r="I26" s="18">
        <v>868</v>
      </c>
      <c r="J26" s="18">
        <v>862</v>
      </c>
      <c r="K26" s="18">
        <v>858</v>
      </c>
      <c r="L26" s="68">
        <v>852</v>
      </c>
      <c r="M26" s="18">
        <v>852</v>
      </c>
      <c r="N26" s="18">
        <v>846</v>
      </c>
      <c r="O26" s="62">
        <v>842</v>
      </c>
      <c r="P26" s="62">
        <v>844</v>
      </c>
      <c r="Q26" s="105"/>
      <c r="R26" s="106"/>
    </row>
    <row r="27" spans="1:21" s="2" customFormat="1" ht="15" customHeight="1" x14ac:dyDescent="0.15">
      <c r="B27" s="97"/>
      <c r="C27" s="107" t="s">
        <v>9</v>
      </c>
      <c r="D27" s="108"/>
      <c r="E27" s="11">
        <f t="shared" ref="E27:P27" si="3">SUM(E25:E26)</f>
        <v>913</v>
      </c>
      <c r="F27" s="11">
        <f t="shared" si="3"/>
        <v>915</v>
      </c>
      <c r="G27" s="11">
        <f t="shared" si="3"/>
        <v>919</v>
      </c>
      <c r="H27" s="11">
        <f t="shared" si="3"/>
        <v>929</v>
      </c>
      <c r="I27" s="11">
        <f t="shared" si="3"/>
        <v>926</v>
      </c>
      <c r="J27" s="11">
        <f t="shared" si="3"/>
        <v>920</v>
      </c>
      <c r="K27" s="11">
        <f t="shared" si="3"/>
        <v>916</v>
      </c>
      <c r="L27" s="11">
        <f t="shared" si="3"/>
        <v>910</v>
      </c>
      <c r="M27" s="11">
        <f t="shared" si="3"/>
        <v>910</v>
      </c>
      <c r="N27" s="11">
        <f t="shared" si="3"/>
        <v>904</v>
      </c>
      <c r="O27" s="11">
        <f t="shared" si="3"/>
        <v>900</v>
      </c>
      <c r="P27" s="12">
        <f t="shared" si="3"/>
        <v>903</v>
      </c>
      <c r="Q27" s="109"/>
      <c r="R27" s="110"/>
    </row>
    <row r="28" spans="1:21" ht="15" customHeight="1" x14ac:dyDescent="0.15">
      <c r="B28" s="97"/>
      <c r="C28" s="111" t="s">
        <v>10</v>
      </c>
      <c r="D28" s="112"/>
      <c r="E28" s="19">
        <f>E27/3018</f>
        <v>0.30251822398939693</v>
      </c>
      <c r="F28" s="20">
        <f t="shared" ref="F28:P28" si="4">F27/3018</f>
        <v>0.30318091451292245</v>
      </c>
      <c r="G28" s="20">
        <f t="shared" si="4"/>
        <v>0.30450629555997349</v>
      </c>
      <c r="H28" s="20">
        <f t="shared" si="4"/>
        <v>0.30781974817760105</v>
      </c>
      <c r="I28" s="20">
        <f t="shared" si="4"/>
        <v>0.30682571239231277</v>
      </c>
      <c r="J28" s="20">
        <f t="shared" si="4"/>
        <v>0.30483764082173626</v>
      </c>
      <c r="K28" s="20">
        <f t="shared" si="4"/>
        <v>0.30351225977468521</v>
      </c>
      <c r="L28" s="20">
        <f t="shared" si="4"/>
        <v>0.3015241882041087</v>
      </c>
      <c r="M28" s="20">
        <f t="shared" si="4"/>
        <v>0.3015241882041087</v>
      </c>
      <c r="N28" s="20">
        <f t="shared" si="4"/>
        <v>0.29953611663353213</v>
      </c>
      <c r="O28" s="20">
        <f t="shared" si="4"/>
        <v>0.29821073558648109</v>
      </c>
      <c r="P28" s="20">
        <f t="shared" si="4"/>
        <v>0.29920477137176937</v>
      </c>
      <c r="Q28" s="113"/>
      <c r="R28" s="114"/>
    </row>
    <row r="29" spans="1:21" s="2" customFormat="1" ht="15" customHeight="1" x14ac:dyDescent="0.15">
      <c r="B29" s="97"/>
      <c r="C29" s="115" t="s">
        <v>1</v>
      </c>
      <c r="D29" s="116"/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0</v>
      </c>
      <c r="P29" s="12">
        <v>0</v>
      </c>
      <c r="Q29" s="109"/>
      <c r="R29" s="110"/>
    </row>
    <row r="30" spans="1:21" s="3" customFormat="1" ht="15" customHeight="1" x14ac:dyDescent="0.15">
      <c r="B30" s="98"/>
      <c r="C30" s="85" t="s">
        <v>2</v>
      </c>
      <c r="D30" s="86"/>
      <c r="E30" s="21">
        <f>E29/66</f>
        <v>0</v>
      </c>
      <c r="F30" s="22">
        <f t="shared" ref="F30:P30" si="5">F29/66</f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K30" s="22">
        <f t="shared" si="5"/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3">
        <f t="shared" si="5"/>
        <v>0</v>
      </c>
      <c r="Q30" s="87"/>
      <c r="R30" s="88"/>
      <c r="U30" s="2"/>
    </row>
    <row r="31" spans="1:21" s="2" customFormat="1" ht="15" customHeight="1" x14ac:dyDescent="0.15">
      <c r="B31" s="89" t="s">
        <v>3</v>
      </c>
      <c r="C31" s="90" t="s">
        <v>11</v>
      </c>
      <c r="D31" s="91"/>
      <c r="E31" s="24">
        <v>1115</v>
      </c>
      <c r="F31" s="25">
        <v>1242</v>
      </c>
      <c r="G31" s="25">
        <v>1100</v>
      </c>
      <c r="H31" s="25">
        <v>1160</v>
      </c>
      <c r="I31" s="25">
        <v>1259</v>
      </c>
      <c r="J31" s="25">
        <v>1073</v>
      </c>
      <c r="K31" s="25">
        <v>1141</v>
      </c>
      <c r="L31" s="25">
        <v>964</v>
      </c>
      <c r="M31" s="25">
        <v>1043</v>
      </c>
      <c r="N31" s="25">
        <v>1083</v>
      </c>
      <c r="O31" s="26">
        <v>1390</v>
      </c>
      <c r="P31" s="26">
        <v>1094</v>
      </c>
      <c r="Q31" s="75">
        <f>SUM(E31:P31)</f>
        <v>13664</v>
      </c>
      <c r="R31" s="76"/>
      <c r="U31" s="3"/>
    </row>
    <row r="32" spans="1:21" s="3" customFormat="1" ht="15" customHeight="1" x14ac:dyDescent="0.15">
      <c r="B32" s="89"/>
      <c r="C32" s="92" t="s">
        <v>12</v>
      </c>
      <c r="D32" s="93"/>
      <c r="E32" s="11">
        <v>9422701</v>
      </c>
      <c r="F32" s="11">
        <v>8902592</v>
      </c>
      <c r="G32" s="11">
        <v>8255709</v>
      </c>
      <c r="H32" s="11">
        <v>12419287</v>
      </c>
      <c r="I32" s="11">
        <v>11461167</v>
      </c>
      <c r="J32" s="11">
        <v>11094571</v>
      </c>
      <c r="K32" s="11">
        <v>10328309</v>
      </c>
      <c r="L32" s="11">
        <v>9658114</v>
      </c>
      <c r="M32" s="11">
        <v>11555863</v>
      </c>
      <c r="N32" s="11">
        <v>9493408</v>
      </c>
      <c r="O32" s="12">
        <v>11890516</v>
      </c>
      <c r="P32" s="12">
        <v>10317190</v>
      </c>
      <c r="Q32" s="94">
        <f>SUM(E32:P32)</f>
        <v>124799427</v>
      </c>
      <c r="R32" s="95"/>
    </row>
    <row r="33" spans="2:18" ht="15" customHeight="1" x14ac:dyDescent="0.15">
      <c r="B33" s="71" t="s">
        <v>4</v>
      </c>
      <c r="C33" s="73" t="s">
        <v>13</v>
      </c>
      <c r="D33" s="74"/>
      <c r="E33" s="65">
        <v>28268</v>
      </c>
      <c r="F33" s="59">
        <v>26708</v>
      </c>
      <c r="G33" s="59">
        <v>24767</v>
      </c>
      <c r="H33" s="59">
        <v>37258</v>
      </c>
      <c r="I33" s="59">
        <v>34384</v>
      </c>
      <c r="J33" s="59">
        <v>33284</v>
      </c>
      <c r="K33" s="59">
        <v>30985</v>
      </c>
      <c r="L33" s="59">
        <v>28974</v>
      </c>
      <c r="M33" s="59">
        <v>34668</v>
      </c>
      <c r="N33" s="59">
        <v>28480</v>
      </c>
      <c r="O33" s="63">
        <v>35675</v>
      </c>
      <c r="P33" s="60">
        <v>30956</v>
      </c>
      <c r="Q33" s="75">
        <f>SUM(E33:P33)</f>
        <v>374407</v>
      </c>
      <c r="R33" s="76"/>
    </row>
    <row r="34" spans="2:18" ht="15" customHeight="1" x14ac:dyDescent="0.15">
      <c r="B34" s="71"/>
      <c r="C34" s="77" t="s">
        <v>14</v>
      </c>
      <c r="D34" s="78"/>
      <c r="E34" s="27"/>
      <c r="F34" s="28"/>
      <c r="G34" s="18">
        <v>105000</v>
      </c>
      <c r="H34" s="28"/>
      <c r="I34" s="28"/>
      <c r="J34" s="28"/>
      <c r="K34" s="28"/>
      <c r="L34" s="28"/>
      <c r="M34" s="18">
        <v>78000</v>
      </c>
      <c r="N34" s="28"/>
      <c r="O34" s="64"/>
      <c r="P34" s="66"/>
      <c r="Q34" s="79">
        <f>SUM(E34:P34)</f>
        <v>183000</v>
      </c>
      <c r="R34" s="80"/>
    </row>
    <row r="35" spans="2:18" ht="15" customHeight="1" thickBot="1" x14ac:dyDescent="0.2">
      <c r="B35" s="72"/>
      <c r="C35" s="81" t="s">
        <v>15</v>
      </c>
      <c r="D35" s="82"/>
      <c r="E35" s="29">
        <v>25000</v>
      </c>
      <c r="F35" s="30">
        <v>15000</v>
      </c>
      <c r="G35" s="30">
        <v>5000</v>
      </c>
      <c r="H35" s="30">
        <v>20000</v>
      </c>
      <c r="I35" s="30">
        <v>15000</v>
      </c>
      <c r="J35" s="30">
        <v>5000</v>
      </c>
      <c r="K35" s="30">
        <v>0</v>
      </c>
      <c r="L35" s="30">
        <v>10000</v>
      </c>
      <c r="M35" s="30">
        <v>15000</v>
      </c>
      <c r="N35" s="31"/>
      <c r="O35" s="32"/>
      <c r="P35" s="33"/>
      <c r="Q35" s="83">
        <f>SUM(E35:P35)</f>
        <v>110000</v>
      </c>
      <c r="R35" s="84"/>
    </row>
  </sheetData>
  <mergeCells count="63">
    <mergeCell ref="Q15:R15"/>
    <mergeCell ref="Q16:R16"/>
    <mergeCell ref="Q10:R10"/>
    <mergeCell ref="Q11:R11"/>
    <mergeCell ref="Q12:R12"/>
    <mergeCell ref="Q13:R13"/>
    <mergeCell ref="Q14:R14"/>
    <mergeCell ref="Q5:R5"/>
    <mergeCell ref="Q6:R6"/>
    <mergeCell ref="Q7:R7"/>
    <mergeCell ref="Q8:R8"/>
    <mergeCell ref="Q9:R9"/>
    <mergeCell ref="B13:B14"/>
    <mergeCell ref="C13:D13"/>
    <mergeCell ref="C14:D14"/>
    <mergeCell ref="B15:B16"/>
    <mergeCell ref="C15:D15"/>
    <mergeCell ref="C16:D16"/>
    <mergeCell ref="B8:B12"/>
    <mergeCell ref="C8:D8"/>
    <mergeCell ref="C9:D9"/>
    <mergeCell ref="C10:D10"/>
    <mergeCell ref="C11:D11"/>
    <mergeCell ref="C12:D12"/>
    <mergeCell ref="Q34:R34"/>
    <mergeCell ref="Q35:R35"/>
    <mergeCell ref="T1:W3"/>
    <mergeCell ref="B21:D21"/>
    <mergeCell ref="B25:B30"/>
    <mergeCell ref="Q23:R23"/>
    <mergeCell ref="Q22:R22"/>
    <mergeCell ref="Q21:R21"/>
    <mergeCell ref="Q24:R24"/>
    <mergeCell ref="Q28:R28"/>
    <mergeCell ref="B5:D5"/>
    <mergeCell ref="B6:B7"/>
    <mergeCell ref="C6:D6"/>
    <mergeCell ref="C7:D7"/>
    <mergeCell ref="Q31:R31"/>
    <mergeCell ref="Q30:R30"/>
    <mergeCell ref="C23:D23"/>
    <mergeCell ref="C26:D26"/>
    <mergeCell ref="B33:B35"/>
    <mergeCell ref="C34:D34"/>
    <mergeCell ref="C35:D35"/>
    <mergeCell ref="C29:D29"/>
    <mergeCell ref="C30:D30"/>
    <mergeCell ref="B22:B24"/>
    <mergeCell ref="C22:D22"/>
    <mergeCell ref="C24:D24"/>
    <mergeCell ref="C27:D27"/>
    <mergeCell ref="Q25:R25"/>
    <mergeCell ref="C33:D33"/>
    <mergeCell ref="B31:B32"/>
    <mergeCell ref="Q33:R33"/>
    <mergeCell ref="Q32:R32"/>
    <mergeCell ref="C32:D32"/>
    <mergeCell ref="Q26:R26"/>
    <mergeCell ref="Q29:R29"/>
    <mergeCell ref="Q27:R27"/>
    <mergeCell ref="C31:D31"/>
    <mergeCell ref="C28:D28"/>
    <mergeCell ref="C25:D25"/>
  </mergeCells>
  <phoneticPr fontId="2"/>
  <printOptions horizontalCentered="1"/>
  <pageMargins left="0.19685039370078741" right="0.15748031496062992" top="0.19685039370078741" bottom="0.19685039370078741" header="0.19685039370078741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2022-23</vt:lpstr>
      <vt:lpstr>2021-22</vt:lpstr>
      <vt:lpstr>2020-21</vt:lpstr>
      <vt:lpstr>2019-20</vt:lpstr>
      <vt:lpstr>2018-19</vt:lpstr>
      <vt:lpstr>2017-18</vt:lpstr>
      <vt:lpstr>'2017-18'!Print_Area</vt:lpstr>
      <vt:lpstr>'2018-19'!Print_Area</vt:lpstr>
      <vt:lpstr>'2019-20'!Print_Area</vt:lpstr>
      <vt:lpstr>'2020-21'!Print_Area</vt:lpstr>
      <vt:lpstr>'2021-22'!Print_Area</vt:lpstr>
      <vt:lpstr>'2022-23'!Print_Area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菊池地区ガバナー事務所</cp:lastModifiedBy>
  <cp:lastPrinted>2018-08-08T05:20:43Z</cp:lastPrinted>
  <dcterms:created xsi:type="dcterms:W3CDTF">2008-07-04T05:59:08Z</dcterms:created>
  <dcterms:modified xsi:type="dcterms:W3CDTF">2023-02-08T01:07:45Z</dcterms:modified>
</cp:coreProperties>
</file>